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martinez\Downloads\"/>
    </mc:Choice>
  </mc:AlternateContent>
  <xr:revisionPtr revIDLastSave="0" documentId="13_ncr:1_{C7BF7E79-8E9A-4776-A26E-FBA566484980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Listado de Inscripción " sheetId="1" r:id="rId1"/>
    <sheet name="TE" sheetId="2" r:id="rId2"/>
  </sheets>
  <definedNames>
    <definedName name="_xlnm._FilterDatabase" localSheetId="0" hidden="1">'Listado de Inscripción '!$A$9:$S$36</definedName>
    <definedName name="_xlnm._FilterDatabase" localSheetId="1" hidden="1">TE!$A$9:$AE$36</definedName>
    <definedName name="_xlnm.Print_Area" localSheetId="0">'Listado de Inscripción '!$A$1:$I$36</definedName>
  </definedNames>
  <calcPr calcId="191029" concurrentCalc="0"/>
  <pivotCaches>
    <pivotCache cacheId="0" r:id="rId3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24" i="1" l="1"/>
  <c r="AF19" i="2"/>
  <c r="K32" i="2"/>
  <c r="K29" i="2"/>
  <c r="K22" i="2"/>
  <c r="K19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J7" i="2"/>
  <c r="AT14" i="1"/>
  <c r="AT15" i="1"/>
  <c r="AT25" i="1"/>
  <c r="AT33" i="1"/>
  <c r="AT34" i="1"/>
  <c r="AO36" i="1"/>
  <c r="AN36" i="1"/>
  <c r="AM36" i="1"/>
  <c r="AL36" i="1"/>
  <c r="AO32" i="1"/>
  <c r="AN32" i="1"/>
  <c r="AM32" i="1"/>
  <c r="AL32" i="1"/>
  <c r="AO29" i="1"/>
  <c r="AN29" i="1"/>
  <c r="AM29" i="1"/>
  <c r="AL29" i="1"/>
  <c r="AO22" i="1"/>
  <c r="AN22" i="1"/>
  <c r="AM22" i="1"/>
  <c r="AL22" i="1"/>
  <c r="AO19" i="1"/>
  <c r="AN19" i="1"/>
  <c r="AM19" i="1"/>
  <c r="AL19" i="1"/>
  <c r="AJ32" i="1"/>
  <c r="AJ29" i="1"/>
  <c r="AJ22" i="1"/>
  <c r="AJ19" i="1"/>
  <c r="AJ36" i="1"/>
  <c r="U11" i="1"/>
  <c r="V11" i="1"/>
  <c r="W11" i="1"/>
  <c r="X11" i="1"/>
  <c r="Y11" i="1"/>
  <c r="Z11" i="1"/>
  <c r="AA11" i="1"/>
  <c r="AB11" i="1"/>
  <c r="AC11" i="1"/>
  <c r="U12" i="1"/>
  <c r="V12" i="1"/>
  <c r="W12" i="1"/>
  <c r="X12" i="1"/>
  <c r="Y12" i="1"/>
  <c r="Z12" i="1"/>
  <c r="AA12" i="1"/>
  <c r="AB12" i="1"/>
  <c r="AC12" i="1"/>
  <c r="U13" i="1"/>
  <c r="V13" i="1"/>
  <c r="W13" i="1"/>
  <c r="X13" i="1"/>
  <c r="Y13" i="1"/>
  <c r="Z13" i="1"/>
  <c r="AA13" i="1"/>
  <c r="AB13" i="1"/>
  <c r="AC13" i="1"/>
  <c r="U16" i="1"/>
  <c r="V16" i="1"/>
  <c r="W16" i="1"/>
  <c r="X16" i="1"/>
  <c r="Y16" i="1"/>
  <c r="Z16" i="1"/>
  <c r="AA16" i="1"/>
  <c r="AB16" i="1"/>
  <c r="AC16" i="1"/>
  <c r="U17" i="1"/>
  <c r="V17" i="1"/>
  <c r="W17" i="1"/>
  <c r="X17" i="1"/>
  <c r="Y17" i="1"/>
  <c r="Z17" i="1"/>
  <c r="AA17" i="1"/>
  <c r="AB17" i="1"/>
  <c r="AC17" i="1"/>
  <c r="U18" i="1"/>
  <c r="V18" i="1"/>
  <c r="W18" i="1"/>
  <c r="X18" i="1"/>
  <c r="Y18" i="1"/>
  <c r="Z18" i="1"/>
  <c r="AA18" i="1"/>
  <c r="AB18" i="1"/>
  <c r="AC18" i="1"/>
  <c r="U19" i="1"/>
  <c r="V19" i="1"/>
  <c r="W19" i="1"/>
  <c r="X19" i="1"/>
  <c r="Y19" i="1"/>
  <c r="Z19" i="1"/>
  <c r="AA19" i="1"/>
  <c r="AB19" i="1"/>
  <c r="AC19" i="1"/>
  <c r="U20" i="1"/>
  <c r="V20" i="1"/>
  <c r="W20" i="1"/>
  <c r="X20" i="1"/>
  <c r="Y20" i="1"/>
  <c r="Z20" i="1"/>
  <c r="AA20" i="1"/>
  <c r="AB20" i="1"/>
  <c r="AC20" i="1"/>
  <c r="U21" i="1"/>
  <c r="V21" i="1"/>
  <c r="W21" i="1"/>
  <c r="X21" i="1"/>
  <c r="Y21" i="1"/>
  <c r="Z21" i="1"/>
  <c r="AA21" i="1"/>
  <c r="AB21" i="1"/>
  <c r="AC21" i="1"/>
  <c r="U22" i="1"/>
  <c r="V22" i="1"/>
  <c r="W22" i="1"/>
  <c r="X22" i="1"/>
  <c r="Y22" i="1"/>
  <c r="Z22" i="1"/>
  <c r="AA22" i="1"/>
  <c r="AB22" i="1"/>
  <c r="AC22" i="1"/>
  <c r="U23" i="1"/>
  <c r="V23" i="1"/>
  <c r="W23" i="1"/>
  <c r="X23" i="1"/>
  <c r="Y23" i="1"/>
  <c r="Z23" i="1"/>
  <c r="AA23" i="1"/>
  <c r="AB23" i="1"/>
  <c r="AC23" i="1"/>
  <c r="U24" i="1"/>
  <c r="V24" i="1"/>
  <c r="W24" i="1"/>
  <c r="X24" i="1"/>
  <c r="Y24" i="1"/>
  <c r="Z24" i="1"/>
  <c r="AA24" i="1"/>
  <c r="AB24" i="1"/>
  <c r="AC24" i="1"/>
  <c r="U26" i="1"/>
  <c r="V26" i="1"/>
  <c r="W26" i="1"/>
  <c r="X26" i="1"/>
  <c r="Y26" i="1"/>
  <c r="Z26" i="1"/>
  <c r="AA26" i="1"/>
  <c r="AB26" i="1"/>
  <c r="AC26" i="1"/>
  <c r="U27" i="1"/>
  <c r="V27" i="1"/>
  <c r="W27" i="1"/>
  <c r="X27" i="1"/>
  <c r="Y27" i="1"/>
  <c r="Z27" i="1"/>
  <c r="AA27" i="1"/>
  <c r="AB27" i="1"/>
  <c r="AC27" i="1"/>
  <c r="U28" i="1"/>
  <c r="V28" i="1"/>
  <c r="W28" i="1"/>
  <c r="X28" i="1"/>
  <c r="Y28" i="1"/>
  <c r="Z28" i="1"/>
  <c r="AA28" i="1"/>
  <c r="AB28" i="1"/>
  <c r="AC28" i="1"/>
  <c r="U29" i="1"/>
  <c r="V29" i="1"/>
  <c r="W29" i="1"/>
  <c r="X29" i="1"/>
  <c r="Y29" i="1"/>
  <c r="Z29" i="1"/>
  <c r="AA29" i="1"/>
  <c r="AB29" i="1"/>
  <c r="AC29" i="1"/>
  <c r="U30" i="1"/>
  <c r="V30" i="1"/>
  <c r="W30" i="1"/>
  <c r="X30" i="1"/>
  <c r="Y30" i="1"/>
  <c r="Z30" i="1"/>
  <c r="AA30" i="1"/>
  <c r="AB30" i="1"/>
  <c r="AC30" i="1"/>
  <c r="U31" i="1"/>
  <c r="V31" i="1"/>
  <c r="W31" i="1"/>
  <c r="X31" i="1"/>
  <c r="Y31" i="1"/>
  <c r="Z31" i="1"/>
  <c r="AA31" i="1"/>
  <c r="AB31" i="1"/>
  <c r="AC31" i="1"/>
  <c r="U32" i="1"/>
  <c r="V32" i="1"/>
  <c r="W32" i="1"/>
  <c r="X32" i="1"/>
  <c r="Y32" i="1"/>
  <c r="Z32" i="1"/>
  <c r="AA32" i="1"/>
  <c r="AB32" i="1"/>
  <c r="AC32" i="1"/>
  <c r="U35" i="1"/>
  <c r="V35" i="1"/>
  <c r="W35" i="1"/>
  <c r="X35" i="1"/>
  <c r="Y35" i="1"/>
  <c r="Z35" i="1"/>
  <c r="AA35" i="1"/>
  <c r="AB35" i="1"/>
  <c r="AC35" i="1"/>
  <c r="U36" i="1"/>
  <c r="V36" i="1"/>
  <c r="W36" i="1"/>
  <c r="X36" i="1"/>
  <c r="Y36" i="1"/>
  <c r="Z36" i="1"/>
  <c r="AA36" i="1"/>
  <c r="AB36" i="1"/>
  <c r="AC36" i="1"/>
  <c r="V10" i="1"/>
  <c r="W10" i="1"/>
  <c r="X10" i="1"/>
  <c r="Y10" i="1"/>
  <c r="Z10" i="1"/>
  <c r="AA10" i="1"/>
  <c r="AB10" i="1"/>
  <c r="AC10" i="1"/>
  <c r="U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10" i="1"/>
  <c r="AI14" i="1"/>
  <c r="AI15" i="1"/>
  <c r="AI25" i="1"/>
  <c r="AI33" i="1"/>
  <c r="AI34" i="1"/>
  <c r="U21" i="2"/>
  <c r="Q21" i="2"/>
  <c r="K21" i="2"/>
  <c r="J21" i="2"/>
  <c r="U17" i="2"/>
  <c r="Q17" i="2"/>
  <c r="K17" i="2"/>
  <c r="J17" i="2"/>
  <c r="L30" i="2"/>
  <c r="K30" i="2"/>
  <c r="J30" i="2"/>
  <c r="L23" i="2"/>
  <c r="K23" i="2"/>
  <c r="J23" i="2"/>
  <c r="Z35" i="2"/>
  <c r="U35" i="2"/>
  <c r="K35" i="2"/>
  <c r="J35" i="2"/>
  <c r="L24" i="2"/>
  <c r="K24" i="2"/>
  <c r="J24" i="2"/>
  <c r="L20" i="2"/>
  <c r="K20" i="2"/>
  <c r="J20" i="2"/>
  <c r="N28" i="2"/>
  <c r="L28" i="2"/>
  <c r="K28" i="2"/>
  <c r="J28" i="2"/>
  <c r="N18" i="2"/>
  <c r="L18" i="2"/>
  <c r="K18" i="2"/>
  <c r="J18" i="2"/>
  <c r="K27" i="2"/>
  <c r="N16" i="2"/>
  <c r="J16" i="2"/>
  <c r="N26" i="2"/>
  <c r="L26" i="2"/>
  <c r="K26" i="2"/>
  <c r="J26" i="2"/>
  <c r="N11" i="2"/>
  <c r="L11" i="2"/>
  <c r="K11" i="2"/>
  <c r="J11" i="2"/>
  <c r="L31" i="2"/>
  <c r="K31" i="2"/>
  <c r="L13" i="2"/>
  <c r="K13" i="2"/>
  <c r="N12" i="2"/>
  <c r="L12" i="2"/>
  <c r="K12" i="2"/>
  <c r="J12" i="2"/>
  <c r="N10" i="2"/>
  <c r="L10" i="2"/>
  <c r="K10" i="2"/>
  <c r="J10" i="2"/>
  <c r="AD24" i="1"/>
  <c r="AT24" i="1"/>
  <c r="AD11" i="1"/>
  <c r="AD12" i="1"/>
  <c r="AD13" i="1"/>
  <c r="AD16" i="1"/>
  <c r="AD17" i="1"/>
  <c r="AD18" i="1"/>
  <c r="AD20" i="1"/>
  <c r="AD21" i="1"/>
  <c r="AD23" i="1"/>
  <c r="AD26" i="1"/>
  <c r="AD27" i="1"/>
  <c r="AD28" i="1"/>
  <c r="AD30" i="1"/>
  <c r="AD31" i="1"/>
  <c r="AD35" i="1"/>
  <c r="AD10" i="1"/>
  <c r="AF10" i="2"/>
  <c r="AI10" i="1"/>
  <c r="AJ10" i="1"/>
  <c r="AF11" i="2"/>
  <c r="AI11" i="1"/>
  <c r="AJ11" i="1"/>
  <c r="AF12" i="2"/>
  <c r="AI12" i="1"/>
  <c r="AJ12" i="1"/>
  <c r="AF13" i="2"/>
  <c r="AI13" i="1"/>
  <c r="AJ13" i="1"/>
  <c r="AF16" i="2"/>
  <c r="AI16" i="1"/>
  <c r="AJ16" i="1"/>
  <c r="AF17" i="2"/>
  <c r="AI17" i="1"/>
  <c r="AJ17" i="1"/>
  <c r="AF18" i="2"/>
  <c r="AI18" i="1"/>
  <c r="AJ18" i="1"/>
  <c r="AF20" i="2"/>
  <c r="AI20" i="1"/>
  <c r="AJ20" i="1"/>
  <c r="AF21" i="2"/>
  <c r="AI21" i="1"/>
  <c r="AJ21" i="1"/>
  <c r="AF23" i="2"/>
  <c r="AI23" i="1"/>
  <c r="AJ23" i="1"/>
  <c r="AF24" i="2"/>
  <c r="AI24" i="1"/>
  <c r="AJ24" i="1"/>
  <c r="AF26" i="2"/>
  <c r="AI26" i="1"/>
  <c r="AJ26" i="1"/>
  <c r="AF27" i="2"/>
  <c r="AI27" i="1"/>
  <c r="AJ27" i="1"/>
  <c r="AF28" i="2"/>
  <c r="AI28" i="1"/>
  <c r="AJ28" i="1"/>
  <c r="AF30" i="2"/>
  <c r="AI30" i="1"/>
  <c r="AJ30" i="1"/>
  <c r="AF31" i="2"/>
  <c r="AI31" i="1"/>
  <c r="AJ31" i="1"/>
  <c r="AF35" i="2"/>
  <c r="AI35" i="1"/>
  <c r="AJ35" i="1"/>
  <c r="AL10" i="1"/>
  <c r="AM10" i="1"/>
  <c r="AN10" i="1"/>
  <c r="AO10" i="1"/>
  <c r="AL11" i="1"/>
  <c r="AM11" i="1"/>
  <c r="AN11" i="1"/>
  <c r="AO11" i="1"/>
  <c r="AL12" i="1"/>
  <c r="AM12" i="1"/>
  <c r="AN12" i="1"/>
  <c r="AO12" i="1"/>
  <c r="AL13" i="1"/>
  <c r="AM13" i="1"/>
  <c r="AN13" i="1"/>
  <c r="AO13" i="1"/>
  <c r="AL16" i="1"/>
  <c r="AM16" i="1"/>
  <c r="AN16" i="1"/>
  <c r="AO16" i="1"/>
  <c r="AL17" i="1"/>
  <c r="AM17" i="1"/>
  <c r="AN17" i="1"/>
  <c r="AO17" i="1"/>
  <c r="AL18" i="1"/>
  <c r="AM18" i="1"/>
  <c r="AN18" i="1"/>
  <c r="AO18" i="1"/>
  <c r="AL20" i="1"/>
  <c r="AM20" i="1"/>
  <c r="AN20" i="1"/>
  <c r="AO20" i="1"/>
  <c r="AL21" i="1"/>
  <c r="AM21" i="1"/>
  <c r="AN21" i="1"/>
  <c r="AO21" i="1"/>
  <c r="AL23" i="1"/>
  <c r="AM23" i="1"/>
  <c r="AN23" i="1"/>
  <c r="AO23" i="1"/>
  <c r="AL24" i="1"/>
  <c r="AM24" i="1"/>
  <c r="AN24" i="1"/>
  <c r="AO24" i="1"/>
  <c r="AL26" i="1"/>
  <c r="AM26" i="1"/>
  <c r="AN26" i="1"/>
  <c r="AO26" i="1"/>
  <c r="AL27" i="1"/>
  <c r="AM27" i="1"/>
  <c r="AN27" i="1"/>
  <c r="AO27" i="1"/>
  <c r="AL28" i="1"/>
  <c r="AM28" i="1"/>
  <c r="AN28" i="1"/>
  <c r="AO28" i="1"/>
  <c r="AL30" i="1"/>
  <c r="AM30" i="1"/>
  <c r="AN30" i="1"/>
  <c r="AO30" i="1"/>
  <c r="AL31" i="1"/>
  <c r="AM31" i="1"/>
  <c r="AN31" i="1"/>
  <c r="AO31" i="1"/>
  <c r="AL35" i="1"/>
  <c r="AM35" i="1"/>
  <c r="AN35" i="1"/>
  <c r="AO35" i="1"/>
  <c r="AP19" i="1"/>
  <c r="AP22" i="1"/>
  <c r="AP32" i="1"/>
  <c r="AP36" i="1"/>
  <c r="AD36" i="1"/>
  <c r="AR36" i="1"/>
  <c r="AT36" i="1"/>
  <c r="AD32" i="1"/>
  <c r="AR32" i="1"/>
  <c r="AT32" i="1"/>
  <c r="AD29" i="1"/>
  <c r="AD22" i="1"/>
  <c r="AR22" i="1"/>
  <c r="AT22" i="1"/>
  <c r="AD19" i="1"/>
  <c r="AR19" i="1"/>
  <c r="AT19" i="1"/>
  <c r="AP10" i="1"/>
  <c r="AR10" i="1"/>
  <c r="AT10" i="1"/>
  <c r="AP35" i="1"/>
  <c r="AR35" i="1"/>
  <c r="AT35" i="1"/>
  <c r="AP31" i="1"/>
  <c r="AR31" i="1"/>
  <c r="AT31" i="1"/>
  <c r="AP30" i="1"/>
  <c r="AR30" i="1"/>
  <c r="AT30" i="1"/>
  <c r="AP28" i="1"/>
  <c r="AR28" i="1"/>
  <c r="AT28" i="1"/>
  <c r="AP27" i="1"/>
  <c r="AR27" i="1"/>
  <c r="AT27" i="1"/>
  <c r="AP26" i="1"/>
  <c r="AR26" i="1"/>
  <c r="AT26" i="1"/>
  <c r="AP24" i="1"/>
  <c r="AP23" i="1"/>
  <c r="AR23" i="1"/>
  <c r="AT23" i="1"/>
  <c r="AP21" i="1"/>
  <c r="AR21" i="1"/>
  <c r="AT21" i="1"/>
  <c r="AP20" i="1"/>
  <c r="AR20" i="1"/>
  <c r="AT20" i="1"/>
  <c r="AP18" i="1"/>
  <c r="AR18" i="1"/>
  <c r="AT18" i="1"/>
  <c r="AP17" i="1"/>
  <c r="AR17" i="1"/>
  <c r="AT17" i="1"/>
  <c r="AP16" i="1"/>
  <c r="AR16" i="1"/>
  <c r="AT16" i="1"/>
  <c r="AP13" i="1"/>
  <c r="AR13" i="1"/>
  <c r="AT13" i="1"/>
  <c r="AP12" i="1"/>
  <c r="AR12" i="1"/>
  <c r="AT12" i="1"/>
  <c r="AP11" i="1"/>
  <c r="AR11" i="1"/>
  <c r="AT11" i="1"/>
  <c r="AF22" i="2"/>
  <c r="AF29" i="2"/>
  <c r="AF32" i="2"/>
  <c r="AP29" i="1"/>
  <c r="AR29" i="1"/>
  <c r="AT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tc={35DA989F-DDB4-4585-B7D3-3351FEC9BB5F}</author>
    <author>tc={F6BA6C02-E26A-4F56-98F9-F7705E134BAE}</author>
    <author>tc={5F6BCF56-4B07-4D66-A20F-0B2F1B6EDF12}</author>
    <author>tc={A9F087D1-8407-4115-ACBF-FA3A8C99AA3D}</author>
    <author>tc={3813D357-A33F-4611-B816-0664421D3D6E}</author>
    <author>tc={00ED407C-96D0-4377-9E29-087933656AD6}</author>
    <author>tc={965AE175-7D50-4419-9AC2-DB49EF278B7F}</author>
    <author>tc={06D7DC2E-528A-43F9-9A8E-70E0F0E98BCF}</author>
    <author>tc={B0B76019-B733-4285-902B-922C83548740}</author>
    <author>tc={DBFA2300-FD58-4827-B366-32DC1C9FCFDF}</author>
    <author>tc={8B957F2E-AED7-4590-A99D-5CF2B641E1D2}</author>
    <author>tc={33F79EAD-62C1-422E-8DB1-484ADD6360D7}</author>
    <author>tc={F37FBE64-6DEB-4144-8E3A-D6ACBF3B9328}</author>
    <author>tc={0EE76E37-E06E-42AE-8E7E-10CBF723739E}</author>
    <author>tc={4BDD3614-BAAE-432D-8057-99D05222506A}</author>
    <author>tc={3743A400-F714-480D-B32E-821AE9E019C2}</author>
    <author>tc={CA06A20E-8BC9-42DB-BC1C-7F780919A7BE}</author>
    <author>tc={074667EB-7BC8-47DC-93B4-A23945FC8721}</author>
    <author>tc={A5692272-18FE-4A23-B2F0-7BA14004EE4D}</author>
    <author>tc={AAA6DAF7-A724-4936-A374-B0383611DC86}</author>
    <author>tc={0F4B7A76-ED88-45CD-B82B-2016B8E944FF}</author>
    <author>tc={928E085C-7CCD-4A04-9FA1-0BA834E7987B}</author>
    <author>tc={12840056-04A2-421A-ABEB-7FD1CC921196}</author>
    <author>tc={28CBB3C2-8D80-4BBF-BA26-ECD58815F10B}</author>
    <author>tc={B774FD8D-601B-4E58-A0B2-D57E82232644}</author>
    <author>tc={EFDE1770-B936-481E-B690-030683CAC2D8}</author>
    <author>tc={BAAF26BB-ED02-4328-837B-AEB7086FF5A0}</author>
    <author>tc={C64D7DD2-3B8C-49B6-A021-AE16FF99B3F0}</author>
    <author>tc={25AD6C4A-732C-41F0-B89B-654CCE87CEDE}</author>
    <author>tc={29CBFC8A-4CB2-422F-B02F-3EA3F67DC2B4}</author>
    <author>tc={CF6845AB-ED1B-4743-AA52-1C394A9FA23D}</author>
    <author>tc={8FCB92A8-1ED3-4E37-BE8C-11A4803084FB}</author>
    <author>tc={A45FC4A2-18F8-4424-B7B3-D4FCBA2E6C8C}</author>
    <author>tc={672208F1-63AB-4687-8E4A-84357882F471}</author>
    <author>tc={BA148610-6756-4F72-8429-7E69E547DADB}</author>
    <author>tc={8DA85282-6F12-483A-BDAD-680EF1FD2CF9}</author>
    <author>tc={E670AD66-9EA3-4EE9-A524-4D8DC0561DCC}</author>
    <author>tc={A5256CD4-56F9-4618-B40F-2B7D0F48B916}</author>
    <author>tc={3409FBBF-8EE0-449E-8794-191BAE5F51E3}</author>
    <author>tc={FEBBF6BD-7901-4819-83DF-CBCC8253F76B}</author>
    <author>tc={416FC9FF-1253-4520-8F12-402E84A982A2}</author>
    <author>tc={CA002E58-A0F3-4BA5-B9D6-E40A4A23D17F}</author>
    <author>tc={B17E74FC-F497-428B-8149-E1BE45A7D16F}</author>
    <author>tc={BA7B03DB-2EB9-4FEF-8652-AD6916118EE5}</author>
    <author>tc={D327362B-D9F0-4D1A-974E-25B9620A9662}</author>
    <author>tc={ED5E9BF6-25C9-482B-A12A-79229508AAC1}</author>
    <author>tc={8A85BDFD-0B76-43ED-81A8-D1C2CA8DD841}</author>
    <author>tc={C4A15F26-B085-4BF3-AD62-9A730C753A0B}</author>
    <author>tc={76CB5F88-CB5C-4094-BCB9-828C56BA59AE}</author>
    <author>tc={2E7E28D5-921C-4C47-A0C2-DC1AEFC805CE}</author>
    <author>tc={36213467-15BA-4C59-9113-2EDEA2993CB9}</author>
    <author>tc={B75D8D50-69DC-471A-8EDB-EA1F4B88DE24}</author>
    <author>tc={9CBCDC4D-DB93-4DB2-80E1-9C30839F4164}</author>
    <author>tc={5CF9B911-7BDF-4213-8986-B049032E0749}</author>
    <author>tc={9B316383-3C5D-4F89-97F1-5A65F583548E}</author>
    <author>tc={77427B68-D922-4334-8F99-341D1475F88D}</author>
    <author>tc={BA8D18B8-4BF8-4CB7-BD6D-8DEEEFAF2299}</author>
    <author>tc={27A1EEE1-3369-4488-92BF-3B4C7F58258A}</author>
    <author>tc={E9815D8F-53C2-406E-AEAD-06C9C5003E7E}</author>
    <author>tc={85190CD3-AC12-4409-AC4A-3763AC085C20}</author>
    <author>tc={D7ED5593-E6B7-4174-8F7F-8D431F4A905C}</author>
    <author>tc={35A4B373-2800-47F6-BEAA-D11B5FA93502}</author>
    <author>tc={D359B119-3B61-4CA8-BBDE-8D4E996E9E80}</author>
    <author>tc={FD1DB18D-0825-499B-9CE0-F505C7037ACA}</author>
    <author>tc={51F4BBBE-669F-48DA-BEB9-848B77461BC6}</author>
    <author>tc={3603EB98-409E-4139-AEDA-C2E4D0D9E4C8}</author>
    <author>tc={5CA48EDB-E3A4-44DE-9B6B-2E16BD2F82CA}</author>
    <author>tc={081CE501-83BE-4C73-A9AB-E47D99AD2CFE}</author>
    <author>tc={2B60CD36-88E6-4CF2-9B3D-34A09A5E5328}</author>
    <author>tc={AD1D3DD1-2C5E-4853-B61B-42BB9538C971}</author>
    <author>tc={BB0AB162-4775-4E28-9C3B-6D777770BB2B}</author>
    <author>tc={9D1E0E11-3B78-49F7-A6DA-786F0500C6B0}</author>
    <author>tc={5DFE2C78-AD6D-4B73-A724-9C2F681C2691}</author>
    <author>tc={5EB9EC77-57E7-4DAE-8945-11E2C84647B5}</author>
    <author>tc={D744C3A1-E687-4301-BDEF-C1D1F02018BD}</author>
    <author>tc={593D5108-DEBC-4D2A-A1C0-ACE2E6D9AC5C}</author>
    <author>tc={834CDD74-F35B-4D75-BD2D-5F4FF7D0457A}</author>
    <author>tc={DAE751AF-5302-4041-8D49-383ABFE5D20F}</author>
    <author>tc={9E0DF595-CF03-4F47-AB79-F57960FCE4B5}</author>
    <author>tc={1DDC736C-CA74-465D-AB62-0C8B3BCBE598}</author>
    <author>tc={7ADB6871-C735-4A34-9C0E-C26C547C7D66}</author>
    <author>tc={063A2272-08B3-44B4-9248-D8398FEE0E53}</author>
    <author>tc={471844EB-3B13-4BC4-8D40-CB79B512D368}</author>
    <author>tc={17CE5AA6-7DB2-4048-9B61-8876611516C4}</author>
    <author>tc={95D8E3A5-9922-43C0-9731-70D386EEC759}</author>
    <author>tc={9037F960-5E38-4CBC-A967-B75D7C3F64BD}</author>
    <author>tc={E2A5E3E8-B942-4CD1-8AC7-9FDFE1F8B59E}</author>
    <author>tc={DD3ED2C7-996C-4F66-96A6-D3E6DB063662}</author>
    <author>tc={4E61CACF-001C-4253-84AC-4BE6E90A90A2}</author>
    <author>tc={67AE44AF-B1F9-4FEA-A1C9-36FCFA27CA82}</author>
    <author>tc={B641BB4D-BA18-4DDD-9780-829464308595}</author>
    <author>tc={A5FBDDED-A0C3-486D-9B1C-D6EAB13E0C4E}</author>
    <author>tc={1B573571-B0A1-4E41-88AC-486BA1E79E61}</author>
    <author>tc={6E12CC9E-6C02-4666-B02C-9ADB03928F38}</author>
    <author>tc={4C8CF81D-B4C0-4EE0-9E28-E45EA9C3EC24}</author>
    <author>tc={9DAC9744-EA83-497E-ABD9-EB1D71D9EE81}</author>
    <author>tc={99704763-3F77-4C2D-9495-632EFEB2958B}</author>
    <author>tc={A568E1F9-FAA3-4C81-B6C7-8C57AD8EFBF6}</author>
    <author>tc={3EB36198-7D47-4BD6-B30B-BF201048A6D9}</author>
    <author>tc={516F54BB-5167-4018-9F1F-F500A00989BE}</author>
    <author>tc={65103E26-A397-46D1-9142-409B9D85000A}</author>
    <author>tc={DA25031E-0C9C-468B-B335-D8812ABF1E9E}</author>
    <author>tc={F42C2B79-0EB1-4B84-970F-5795A1079739}</author>
    <author>tc={7EE2DC75-18C5-41E2-BC51-B5505A037831}</author>
    <author>tc={1E7E4233-96F3-41D3-A607-6954DB81F100}</author>
    <author>tc={67D4E522-8294-46DB-954B-1A85CA23A237}</author>
    <author>tc={200F24C0-081B-484C-8767-7506B96B0F8C}</author>
    <author>tc={CE3EDAA4-B2BB-45F8-A0BB-7D78E46377A0}</author>
  </authors>
  <commentList>
    <comment ref="J10" authorId="0" shapeId="0" xr:uid="{00000000-0006-0000-01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10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seq() no correcto</t>
      </text>
    </comment>
    <comment ref="L10" authorId="2" shapeId="0" xr:uid="{00000000-0006-0000-01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N10" authorId="3" shapeId="0" xr:uid="{00000000-0006-0000-01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Prueba incorrecta</t>
      </text>
    </comment>
    <comment ref="J11" authorId="4" shapeId="0" xr:uid="{00000000-0006-0000-01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11" authorId="5" shapeId="0" xr:uid="{00000000-0006-0000-01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11" authorId="6" shapeId="0" xr:uid="{00000000-0006-0000-0100-00000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N11" authorId="7" shapeId="0" xr:uid="{00000000-0006-0000-01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Prueba incorrecta</t>
      </text>
    </comment>
    <comment ref="O11" authorId="8" shapeId="0" xr:uid="{00000000-0006-0000-01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P11" authorId="9" shapeId="0" xr:uid="{00000000-0006-0000-0100-00000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Z11" authorId="10" shapeId="0" xr:uid="{00000000-0006-0000-01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J12" authorId="11" shapeId="0" xr:uid="{00000000-0006-0000-01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12" authorId="12" shapeId="0" xr:uid="{00000000-0006-0000-01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seq() no correcto</t>
      </text>
    </comment>
    <comment ref="L12" authorId="13" shapeId="0" xr:uid="{00000000-0006-0000-01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N12" authorId="14" shapeId="0" xr:uid="{00000000-0006-0000-0100-00000F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Prueba incorrecta</t>
      </text>
    </comment>
    <comment ref="K13" authorId="15" shapeId="0" xr:uid="{00000000-0006-0000-0100-000010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13" authorId="16" shapeId="0" xr:uid="{00000000-0006-0000-0100-00001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 proporciones</t>
      </text>
    </comment>
    <comment ref="Z13" authorId="17" shapeId="0" xr:uid="{00000000-0006-0000-0100-00001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J16" authorId="18" shapeId="0" xr:uid="{00000000-0006-0000-0100-00001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a)</t>
      </text>
    </comment>
    <comment ref="M16" authorId="19" shapeId="0" xr:uid="{00000000-0006-0000-0100-00001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prueba</t>
      </text>
    </comment>
    <comment ref="N16" authorId="20" shapeId="0" xr:uid="{00000000-0006-0000-0100-00001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prueba</t>
      </text>
    </comment>
    <comment ref="P16" authorId="21" shapeId="0" xr:uid="{00000000-0006-0000-0100-00001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 cuantil</t>
      </text>
    </comment>
    <comment ref="J17" authorId="22" shapeId="0" xr:uid="{00000000-0006-0000-0100-00001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</t>
      </text>
    </comment>
    <comment ref="K17" authorId="23" shapeId="0" xr:uid="{00000000-0006-0000-0100-00001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 hasta e)</t>
      </text>
    </comment>
    <comment ref="Q17" authorId="24" shapeId="0" xr:uid="{00000000-0006-0000-0100-00001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correlacion</t>
      </text>
    </comment>
    <comment ref="U17" authorId="25" shapeId="0" xr:uid="{00000000-0006-0000-0100-00001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hay salidas ni conclusiones</t>
      </text>
    </comment>
    <comment ref="J18" authorId="26" shapeId="0" xr:uid="{00000000-0006-0000-0100-00001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</t>
      </text>
    </comment>
    <comment ref="K18" authorId="27" shapeId="0" xr:uid="{00000000-0006-0000-0100-00001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Z</t>
      </text>
    </comment>
    <comment ref="L18" authorId="28" shapeId="0" xr:uid="{00000000-0006-0000-0100-00001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N18" authorId="29" shapeId="0" xr:uid="{00000000-0006-0000-0100-00001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Prueba incorrecta</t>
      </text>
    </comment>
    <comment ref="K19" authorId="30" shapeId="0" xr:uid="{CF6845AB-ED1B-4743-AA52-1C394A9FA23D}">
      <text>
        <t>[Threaded comment]
Your version of Excel allows you to read this threaded comment; however, any edits to it will get removed if the file is opened in a newer version of Excel. Learn more: https://go.microsoft.com/fwlink/?linkid=870924
Comment:
    Error en T. Fallo b,c,e</t>
      </text>
    </comment>
    <comment ref="M19" authorId="31" shapeId="0" xr:uid="{8FCB92A8-1ED3-4E37-BE8C-11A4803084F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realizo la prueba</t>
      </text>
    </comment>
    <comment ref="W19" authorId="32" shapeId="0" xr:uid="{A45FC4A2-18F8-4424-B7B3-D4FCBA2E6C8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hay demostración</t>
      </text>
    </comment>
    <comment ref="Z19" authorId="33" shapeId="0" xr:uid="{672208F1-63AB-4687-8E4A-84357882F471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3</t>
      </text>
    </comment>
    <comment ref="AD19" authorId="34" shapeId="0" xr:uid="{BA148610-6756-4F72-8429-7E69E547DAD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podías usar función nativa</t>
      </text>
    </comment>
    <comment ref="J20" authorId="35" shapeId="0" xr:uid="{00000000-0006-0000-0100-00001F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20" authorId="36" shapeId="0" xr:uid="{00000000-0006-0000-0100-000020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20" authorId="37" shapeId="0" xr:uid="{00000000-0006-0000-0100-00002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O20" authorId="38" shapeId="0" xr:uid="{00000000-0006-0000-0100-00002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P20" authorId="39" shapeId="0" xr:uid="{00000000-0006-0000-0100-00002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Z20" authorId="40" shapeId="0" xr:uid="{00000000-0006-0000-0100-00002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J21" authorId="41" shapeId="0" xr:uid="{00000000-0006-0000-0100-00002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</t>
      </text>
    </comment>
    <comment ref="K21" authorId="42" shapeId="0" xr:uid="{00000000-0006-0000-0100-00002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 hasta e)</t>
      </text>
    </comment>
    <comment ref="Q21" authorId="43" shapeId="0" xr:uid="{00000000-0006-0000-0100-00002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correlacion</t>
      </text>
    </comment>
    <comment ref="U21" authorId="44" shapeId="0" xr:uid="{00000000-0006-0000-0100-00002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hay salidas ni conclusiones</t>
      </text>
    </comment>
    <comment ref="K22" authorId="45" shapeId="0" xr:uid="{ED5E9BF6-25C9-482B-A12A-79229508AAC1}">
      <text>
        <t>[Threaded comment]
Your version of Excel allows you to read this threaded comment; however, any edits to it will get removed if the file is opened in a newer version of Excel. Learn more: https://go.microsoft.com/fwlink/?linkid=870924
Comment:
    Error en T. Fallo b,c,e</t>
      </text>
    </comment>
    <comment ref="M22" authorId="46" shapeId="0" xr:uid="{8A85BDFD-0B76-43ED-81A8-D1C2CA8DD841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realizo la prueba</t>
      </text>
    </comment>
    <comment ref="W22" authorId="47" shapeId="0" xr:uid="{C4A15F26-B085-4BF3-AD62-9A730C753A0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hay demostración</t>
      </text>
    </comment>
    <comment ref="Z22" authorId="48" shapeId="0" xr:uid="{76CB5F88-CB5C-4094-BCB9-828C56BA59AE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3</t>
      </text>
    </comment>
    <comment ref="AD22" authorId="49" shapeId="0" xr:uid="{2E7E28D5-921C-4C47-A0C2-DC1AEFC805CE}">
      <text>
        <t>[Threaded comment]
Your version of Excel allows you to read this threaded comment; however, any edits to it will get removed if the file is opened in a newer version of Excel. Learn more: https://go.microsoft.com/fwlink/?linkid=870924
Comment:
    No podías usar función nativa</t>
      </text>
    </comment>
    <comment ref="J23" authorId="50" shapeId="0" xr:uid="{00000000-0006-0000-0100-00002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23" authorId="51" shapeId="0" xr:uid="{00000000-0006-0000-0100-00002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23" authorId="52" shapeId="0" xr:uid="{00000000-0006-0000-0100-00002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O23" authorId="53" shapeId="0" xr:uid="{00000000-0006-0000-0100-00002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P23" authorId="54" shapeId="0" xr:uid="{00000000-0006-0000-0100-00002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Z23" authorId="55" shapeId="0" xr:uid="{00000000-0006-0000-0100-00002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J24" authorId="56" shapeId="0" xr:uid="{00000000-0006-0000-0100-00002F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24" authorId="57" shapeId="0" xr:uid="{00000000-0006-0000-0100-000030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24" authorId="58" shapeId="0" xr:uid="{00000000-0006-0000-0100-00003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O24" authorId="59" shapeId="0" xr:uid="{00000000-0006-0000-0100-00003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P24" authorId="60" shapeId="0" xr:uid="{00000000-0006-0000-0100-00003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Z24" authorId="61" shapeId="0" xr:uid="{00000000-0006-0000-0100-00003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J26" authorId="62" shapeId="0" xr:uid="{00000000-0006-0000-0100-00003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26" authorId="63" shapeId="0" xr:uid="{00000000-0006-0000-0100-00003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26" authorId="64" shapeId="0" xr:uid="{00000000-0006-0000-0100-00003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N26" authorId="65" shapeId="0" xr:uid="{00000000-0006-0000-0100-00003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Prueba incorrecta</t>
      </text>
    </comment>
    <comment ref="O26" authorId="66" shapeId="0" xr:uid="{00000000-0006-0000-0100-00003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P26" authorId="67" shapeId="0" xr:uid="{00000000-0006-0000-0100-00003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Z26" authorId="68" shapeId="0" xr:uid="{00000000-0006-0000-0100-00003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K27" authorId="69" shapeId="0" xr:uid="{00000000-0006-0000-0100-00003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 hasta e)</t>
      </text>
    </comment>
    <comment ref="N27" authorId="70" shapeId="0" xr:uid="{00000000-0006-0000-0100-00003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 diferencia de medias</t>
      </text>
    </comment>
    <comment ref="O27" authorId="71" shapeId="0" xr:uid="{00000000-0006-0000-0100-00003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 cuantil</t>
      </text>
    </comment>
    <comment ref="P27" authorId="72" shapeId="0" xr:uid="{00000000-0006-0000-0100-00003F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 cuantil</t>
      </text>
    </comment>
    <comment ref="J28" authorId="73" shapeId="0" xr:uid="{00000000-0006-0000-0100-000040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b)</t>
      </text>
    </comment>
    <comment ref="K28" authorId="74" shapeId="0" xr:uid="{00000000-0006-0000-0100-00004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Z</t>
      </text>
    </comment>
    <comment ref="L28" authorId="75" shapeId="0" xr:uid="{00000000-0006-0000-0100-00004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N28" authorId="76" shapeId="0" xr:uid="{00000000-0006-0000-0100-00004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Prueba incorrecta</t>
      </text>
    </comment>
    <comment ref="K29" authorId="77" shapeId="0" xr:uid="{DAE751AF-5302-4041-8D49-383ABFE5D20F}">
      <text>
        <t>[Threaded comment]
Your version of Excel allows you to read this threaded comment; however, any edits to it will get removed if the file is opened in a newer version of Excel. Learn more: https://go.microsoft.com/fwlink/?linkid=870924
Comment:
    Error en T. Fallo b,c,e</t>
      </text>
    </comment>
    <comment ref="M29" authorId="78" shapeId="0" xr:uid="{9E0DF595-CF03-4F47-AB79-F57960FCE4B5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realizo la prueba</t>
      </text>
    </comment>
    <comment ref="V29" authorId="79" shapeId="0" xr:uid="{1DDC736C-CA74-465D-AB62-0C8B3BCBE598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entiende la demostración. Esa notación no corresponde con la del curso.</t>
      </text>
    </comment>
    <comment ref="W29" authorId="80" shapeId="0" xr:uid="{7ADB6871-C735-4A34-9C0E-C26C547C7D66}">
      <text>
        <t>[Threaded comment]
Your version of Excel allows you to read this threaded comment; however, any edits to it will get removed if the file is opened in a newer version of Excel. Learn more: https://go.microsoft.com/fwlink/?linkid=870924
Comment:
    No tienes todo el desarrollo</t>
      </text>
    </comment>
    <comment ref="X29" authorId="81" shapeId="0" xr:uid="{063A2272-08B3-44B4-9248-D8398FEE0E53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enviaste el código R</t>
      </text>
    </comment>
    <comment ref="Z29" authorId="82" shapeId="0" xr:uid="{471844EB-3B13-4BC4-8D40-CB79B512D368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4</t>
      </text>
    </comment>
    <comment ref="AA29" authorId="83" shapeId="0" xr:uid="{17CE5AA6-7DB2-4048-9B61-8876611516C4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Faltó un ejercicio</t>
      </text>
    </comment>
    <comment ref="J30" authorId="84" shapeId="0" xr:uid="{00000000-0006-0000-0100-00004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b)</t>
      </text>
    </comment>
    <comment ref="K30" authorId="85" shapeId="0" xr:uid="{00000000-0006-0000-0100-00004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30" authorId="86" shapeId="0" xr:uid="{00000000-0006-0000-0100-00004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calculo de T</t>
      </text>
    </comment>
    <comment ref="O30" authorId="87" shapeId="0" xr:uid="{00000000-0006-0000-0100-00004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P30" authorId="88" shapeId="0" xr:uid="{00000000-0006-0000-0100-00004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del cuantil</t>
      </text>
    </comment>
    <comment ref="Z30" authorId="89" shapeId="0" xr:uid="{00000000-0006-0000-0100-00004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K31" authorId="90" shapeId="0" xr:uid="{00000000-0006-0000-0100-00004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c) y e)</t>
      </text>
    </comment>
    <comment ref="L31" authorId="91" shapeId="0" xr:uid="{00000000-0006-0000-0100-00004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es prueba de proporciones</t>
      </text>
    </comment>
    <comment ref="Z31" authorId="92" shapeId="0" xr:uid="{00000000-0006-0000-0100-00004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Uso función nativa</t>
      </text>
    </comment>
    <comment ref="K32" authorId="93" shapeId="0" xr:uid="{6E12CC9E-6C02-4666-B02C-9ADB03928F38}">
      <text>
        <t>[Threaded comment]
Your version of Excel allows you to read this threaded comment; however, any edits to it will get removed if the file is opened in a newer version of Excel. Learn more: https://go.microsoft.com/fwlink/?linkid=870924
Comment:
    Error en T. Fallo b,c,e</t>
      </text>
    </comment>
    <comment ref="M32" authorId="94" shapeId="0" xr:uid="{4C8CF81D-B4C0-4EE0-9E28-E45EA9C3EC24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realizo la prueba</t>
      </text>
    </comment>
    <comment ref="V32" authorId="95" shapeId="0" xr:uid="{9DAC9744-EA83-497E-ABD9-EB1D71D9EE81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entiende la demostración. Esa notación no corresponde con la del curso.</t>
      </text>
    </comment>
    <comment ref="W32" authorId="96" shapeId="0" xr:uid="{99704763-3F77-4C2D-9495-632EFEB2958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tienes todo el desarrollo</t>
      </text>
    </comment>
    <comment ref="X32" authorId="97" shapeId="0" xr:uid="{A568E1F9-FAA3-4C81-B6C7-8C57AD8EFBF6}">
      <text>
        <t>[Threaded comment]
Your version of Excel allows you to read this threaded comment; however, any edits to it will get removed if the file is opened in a newer version of Excel. Learn more: https://go.microsoft.com/fwlink/?linkid=870924
Comment:
    No enviaste el código R</t>
      </text>
    </comment>
    <comment ref="Z32" authorId="98" shapeId="0" xr:uid="{3EB36198-7D47-4BD6-B30B-BF201048A6D9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Falto 4</t>
      </text>
    </comment>
    <comment ref="AA32" authorId="99" shapeId="0" xr:uid="{516F54BB-5167-4018-9F1F-F500A00989BE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Faltó un ejercicio</t>
      </text>
    </comment>
    <comment ref="J35" authorId="100" shapeId="0" xr:uid="{00000000-0006-0000-0100-00004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c)</t>
      </text>
    </comment>
    <comment ref="K35" authorId="101" shapeId="0" xr:uid="{00000000-0006-0000-0100-00004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Fallo d) y e)</t>
      </text>
    </comment>
    <comment ref="P35" authorId="102" shapeId="0" xr:uid="{00000000-0006-0000-0100-00004F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Falta la prueba de tendencia</t>
      </text>
    </comment>
    <comment ref="U35" authorId="103" shapeId="0" xr:uid="{00000000-0006-0000-0100-000050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Falta código</t>
      </text>
    </comment>
    <comment ref="Z35" authorId="104" shapeId="0" xr:uid="{00000000-0006-0000-0100-00005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Mal 4</t>
      </text>
    </comment>
    <comment ref="AB35" authorId="105" shapeId="0" xr:uid="{00000000-0006-0000-0100-00005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Utilizo función nativa</t>
      </text>
    </comment>
    <comment ref="AC35" authorId="106" shapeId="0" xr:uid="{00000000-0006-0000-0100-00005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Utilizo función nativa</t>
      </text>
    </comment>
    <comment ref="AD35" authorId="107" shapeId="0" xr:uid="{00000000-0006-0000-0100-00005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Utilizo función nativa</t>
      </text>
    </comment>
  </commentList>
</comments>
</file>

<file path=xl/sharedStrings.xml><?xml version="1.0" encoding="utf-8"?>
<sst xmlns="http://schemas.openxmlformats.org/spreadsheetml/2006/main" count="670" uniqueCount="152">
  <si>
    <t>Facultad de Ciencias</t>
  </si>
  <si>
    <t xml:space="preserve">Listado de Inscripción </t>
  </si>
  <si>
    <t>Clave</t>
  </si>
  <si>
    <t>Asignatura</t>
  </si>
  <si>
    <t>Grupo</t>
  </si>
  <si>
    <t>1639</t>
  </si>
  <si>
    <t>Modelos no Paramétricos y de Regresión</t>
  </si>
  <si>
    <t>9248</t>
  </si>
  <si>
    <t>Profesor</t>
  </si>
  <si>
    <t>Antonio Soriano Flores</t>
  </si>
  <si>
    <t>Ayudante</t>
  </si>
  <si>
    <t>Yolanda Martínez Guerrero</t>
  </si>
  <si>
    <t>No</t>
  </si>
  <si>
    <t>Cuenta</t>
  </si>
  <si>
    <t>Apellido</t>
  </si>
  <si>
    <t>Apellido 2</t>
  </si>
  <si>
    <t>Nombre</t>
  </si>
  <si>
    <t>Carrera</t>
  </si>
  <si>
    <t>Gen</t>
  </si>
  <si>
    <t>Mod</t>
  </si>
  <si>
    <t>Algalán</t>
  </si>
  <si>
    <t>Beltrán</t>
  </si>
  <si>
    <t>Miguel Moisés</t>
  </si>
  <si>
    <t>Matemáticas</t>
  </si>
  <si>
    <t>Exl</t>
  </si>
  <si>
    <t>Arellano</t>
  </si>
  <si>
    <t>Espinosa</t>
  </si>
  <si>
    <t>Laura Pamela</t>
  </si>
  <si>
    <t>Actuaría</t>
  </si>
  <si>
    <t>Ord</t>
  </si>
  <si>
    <t>Arzola</t>
  </si>
  <si>
    <t>Pérez</t>
  </si>
  <si>
    <t>Armando</t>
  </si>
  <si>
    <t>Ayala</t>
  </si>
  <si>
    <t>López</t>
  </si>
  <si>
    <t>Alan Manuel</t>
  </si>
  <si>
    <t>Barrera</t>
  </si>
  <si>
    <t>Ruíz</t>
  </si>
  <si>
    <t>Melissa</t>
  </si>
  <si>
    <t>Camacho</t>
  </si>
  <si>
    <t>Castillo</t>
  </si>
  <si>
    <t>Elizabeth</t>
  </si>
  <si>
    <t>Cano</t>
  </si>
  <si>
    <t>Ortíz</t>
  </si>
  <si>
    <t>Alberto</t>
  </si>
  <si>
    <t>Díaz</t>
  </si>
  <si>
    <t>García</t>
  </si>
  <si>
    <t>Valeria</t>
  </si>
  <si>
    <t>Floriano</t>
  </si>
  <si>
    <t>Andrés Emilio</t>
  </si>
  <si>
    <t>Gónzalez</t>
  </si>
  <si>
    <t>Martínez</t>
  </si>
  <si>
    <t>Enrique Cristián</t>
  </si>
  <si>
    <t>Guadarrama</t>
  </si>
  <si>
    <t>Cruz</t>
  </si>
  <si>
    <t>Andrea Michel</t>
  </si>
  <si>
    <t>Guzmán</t>
  </si>
  <si>
    <t>Meza</t>
  </si>
  <si>
    <t>Miguel Angel</t>
  </si>
  <si>
    <t>Hernández</t>
  </si>
  <si>
    <t>José Miguel</t>
  </si>
  <si>
    <t>Lerdo de Tejada</t>
  </si>
  <si>
    <t>Flores</t>
  </si>
  <si>
    <t>Miguel</t>
  </si>
  <si>
    <t>Liceaga</t>
  </si>
  <si>
    <t>Navarro</t>
  </si>
  <si>
    <t>Héctor Javier</t>
  </si>
  <si>
    <t>Sánchez</t>
  </si>
  <si>
    <t>Misael</t>
  </si>
  <si>
    <t>Medina</t>
  </si>
  <si>
    <t>Rosales</t>
  </si>
  <si>
    <t>Saúl Alejandro</t>
  </si>
  <si>
    <t>Méndez</t>
  </si>
  <si>
    <t>Montoya</t>
  </si>
  <si>
    <t>Manuel</t>
  </si>
  <si>
    <t>Millán</t>
  </si>
  <si>
    <t>Iramm Renato</t>
  </si>
  <si>
    <t>Nieto</t>
  </si>
  <si>
    <t>Loya</t>
  </si>
  <si>
    <t>Carlos David</t>
  </si>
  <si>
    <t>Pacheco</t>
  </si>
  <si>
    <t>Zuno</t>
  </si>
  <si>
    <t>Marlenne</t>
  </si>
  <si>
    <t>Quiroz</t>
  </si>
  <si>
    <t>Jazmín Mónica</t>
  </si>
  <si>
    <t>Quiróz</t>
  </si>
  <si>
    <t>Josué Iván</t>
  </si>
  <si>
    <t>Rosas</t>
  </si>
  <si>
    <t>Zepeda</t>
  </si>
  <si>
    <t>Gabriel Fernando</t>
  </si>
  <si>
    <t>Solís</t>
  </si>
  <si>
    <t>Chávez</t>
  </si>
  <si>
    <t>Oscar Roberto</t>
  </si>
  <si>
    <t>Herrera</t>
  </si>
  <si>
    <t>Martín</t>
  </si>
  <si>
    <t>Aplicadas</t>
  </si>
  <si>
    <t>Vega</t>
  </si>
  <si>
    <t>Hérnandez</t>
  </si>
  <si>
    <t>Hugo Daniel</t>
  </si>
  <si>
    <t>Equipo</t>
  </si>
  <si>
    <t>NP</t>
  </si>
  <si>
    <t>NE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</si>
  <si>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</si>
  <si>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</si>
  <si>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</si>
  <si>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</si>
  <si>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</si>
  <si>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</si>
  <si>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</si>
  <si>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</si>
  <si>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</si>
  <si>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</si>
  <si>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</si>
  <si>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</si>
  <si>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</si>
  <si>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</si>
  <si>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</si>
  <si>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</si>
  <si>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</si>
  <si>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</si>
  <si>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</si>
  <si>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</si>
  <si>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</si>
  <si>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</si>
  <si>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</si>
  <si>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</si>
  <si>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</si>
  <si>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</si>
  <si>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</si>
  <si>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</si>
  <si>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</si>
  <si>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</si>
  <si>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</si>
  <si>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Cal Final</t>
  </si>
  <si>
    <t>E1</t>
  </si>
  <si>
    <t>E2</t>
  </si>
  <si>
    <t>E3</t>
  </si>
  <si>
    <t>E4</t>
  </si>
  <si>
    <t>Prom Final</t>
  </si>
  <si>
    <t>RLS</t>
  </si>
  <si>
    <t>RLM</t>
  </si>
  <si>
    <t>PBA</t>
  </si>
  <si>
    <t>PnoP</t>
  </si>
  <si>
    <t>CE</t>
  </si>
  <si>
    <t>Calificacion Tarea</t>
  </si>
  <si>
    <t>TAREAS ORDENADAS</t>
  </si>
  <si>
    <t>Calificacion Examen</t>
  </si>
  <si>
    <t>ACTAS</t>
  </si>
  <si>
    <t>Etiquetas de fila</t>
  </si>
  <si>
    <t>NA</t>
  </si>
  <si>
    <t>EXAMENES ORDENADOS</t>
  </si>
  <si>
    <t>CONTEO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</si>
</sst>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 x14ac:knownFonts="1">
    <font>
      <sz val="10"/>
      <name val="Arial"/>
    </font>
    <font>
      <b/>
      <sz val="10"/>
      <name val="Arial"/>
    </font>
    <font>
      <b/>
      <sz val="16"/>
      <name val="Arial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0"/>
      <name val="Arial"/>
    </font>
    <font>
      <sz val="10"/>
      <color theme="1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43" fontId="0" fillId="0" borderId="0" xfId="0" applyNumberFormat="1"/>
    <xf numFmtId="43" fontId="6" fillId="6" borderId="0" xfId="1" applyFont="1" applyFill="1"/>
    <xf numFmtId="0" fontId="6" fillId="6" borderId="0" xfId="0" applyFont="1" applyFill="1"/>
    <xf numFmtId="0" fontId="7" fillId="0" borderId="0" xfId="0" applyFont="1"/>
    <xf numFmtId="0" fontId="1" fillId="0" borderId="0" xfId="0" applyFont="1"/>
    <xf numFmtId="2" fontId="0" fillId="0" borderId="0" xfId="0" applyNumberFormat="1" applyAlignment="1">
      <alignment horizontal="center"/>
    </xf>
    <xf numFmtId="2" fontId="0" fillId="7" borderId="0" xfId="0" applyNumberFormat="1" applyFill="1"/>
    <xf numFmtId="2" fontId="0" fillId="7" borderId="0" xfId="0" applyNumberFormat="1" applyFill="1" applyAlignment="1">
      <alignment horizontal="center"/>
    </xf>
    <xf numFmtId="43" fontId="1" fillId="7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8" borderId="0" xfId="0" applyNumberFormat="1" applyFill="1"/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" xfId="1" builtinId="3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'Listado de Inscripción '!$AM$40</c:f>
              <c:strCache>
                <c:ptCount val="1"/>
                <c:pt idx="0">
                  <c:v>CONTEO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'Listado de Inscripción '!$AL$41:$AL$47</c:f>
              <c:strCach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NA</c:v>
                </c:pt>
                <c:pt idx="6">
                  <c:v>NP</c:v>
                </c:pt>
              </c:strCache>
            </c:strRef>
          </c:cat>
          <c:val>
            <c:numRef>
              <c:f>'Listado de Inscripción '!$AM$41:$AM$47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9-40C4-BE74-C2FF936E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15596032"/>
        <c:axId val="-1058183968"/>
      </c:barChart>
      <c:catAx>
        <c:axId val="-10155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8183968"/>
        <c:crosses val="autoZero"/>
        <c:auto val="1"/>
        <c:lblAlgn val="ctr"/>
        <c:lblOffset val="100"/>
        <c:noMultiLvlLbl val="0"/>
      </c:catAx>
      <c:valAx>
        <c:axId val="-105818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55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177800</xdr:colOff>
      <xdr:row>37</xdr:row>
      <xdr:rowOff>146050</xdr:rowOff>
    </xdr:from>
    <xdr:to>
      <xdr:col>49</xdr:col>
      <xdr:colOff>622300</xdr:colOff>
      <xdr:row>54</xdr:row>
      <xdr:rowOff>82550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tinez, Yolanda" id="{A88F3775-8556-44D6-A62D-34FC10FB0488}" userId="S::ymartinez@mx.imshealth.com::3df7d8fa-1f75-4bdb-adcb-542aa82137a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Microsoft Office" refreshedDate="43835.020004282407" createdVersion="4" refreshedVersion="4" minRefreshableVersion="3" recordCount="27" xr:uid="{00000000-000A-0000-FFFF-FFFF08000000}">
  <cacheSource type="worksheet">
    <worksheetSource ref="AT9:AT36" sheet="Listado de Inscripción "/>
  </cacheSource>
  <cacheFields count="1">
    <cacheField name="ACTAS" numFmtId="43">
      <sharedItems containsMixedTypes="1" containsNumber="1" containsInteger="1" minValue="6" maxValue="10" count="7">
        <n v="8"/>
        <n v="7"/>
        <s v="NP"/>
        <n v="6"/>
        <s v="NA"/>
        <n v="10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</r>
  <r>
    <x v="1"/>
  </r>
  <r>
    <x v="0"/>
  </r>
  <r>
    <x v="0"/>
  </r>
  <r>
    <x v="2"/>
  </r>
  <r>
    <x v="2"/>
  </r>
  <r>
    <x v="3"/>
  </r>
  <r>
    <x v="4"/>
  </r>
  <r>
    <x v="0"/>
  </r>
  <r>
    <x v="4"/>
  </r>
  <r>
    <x v="1"/>
  </r>
  <r>
    <x v="4"/>
  </r>
  <r>
    <x v="3"/>
  </r>
  <r>
    <x v="5"/>
  </r>
  <r>
    <x v="2"/>
  </r>
  <r>
    <x v="2"/>
  </r>
  <r>
    <x v="6"/>
  </r>
  <r>
    <x v="0"/>
  </r>
  <r>
    <x v="0"/>
  </r>
  <r>
    <x v="0"/>
  </r>
  <r>
    <x v="0"/>
  </r>
  <r>
    <x v="6"/>
  </r>
  <r>
    <x v="4"/>
  </r>
  <r>
    <x v="2"/>
  </r>
  <r>
    <x v="2"/>
  </r>
  <r>
    <x v="1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rowGrandTotals="0" itemPrintTitles="1" createdVersion="4" indent="0" outline="1" outlineData="1" multipleFieldFilters="0">
  <location ref="AL40:AM47" firstHeaderRow="1" firstDataRow="1" firstDataCol="1"/>
  <pivotFields count="1">
    <pivotField axis="axisRow" dataField="1" showAll="0">
      <items count="8">
        <item x="3"/>
        <item x="1"/>
        <item x="0"/>
        <item x="6"/>
        <item x="5"/>
        <item x="4"/>
        <item x="2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CONTE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0" dT="2020-01-04T23:23:27.61" personId="{A88F3775-8556-44D6-A62D-34FC10FB0488}" id="{35DA989F-DDB4-4585-B7D3-3351FEC9BB5F}">
    <text>Falto b)</text>
  </threadedComment>
  <threadedComment ref="K10" dT="2020-01-04T23:24:35.92" personId="{A88F3775-8556-44D6-A62D-34FC10FB0488}" id="{F6BA6C02-E26A-4F56-98F9-F7705E134BAE}">
    <text>seq() no correcto</text>
  </threadedComment>
  <threadedComment ref="L10" dT="2020-01-04T23:25:01.93" personId="{A88F3775-8556-44D6-A62D-34FC10FB0488}" id="{5F6BCF56-4B07-4D66-A20F-0B2F1B6EDF12}">
    <text>Fallo calculo de T</text>
  </threadedComment>
  <threadedComment ref="N10" dT="2020-01-04T23:25:28.21" personId="{A88F3775-8556-44D6-A62D-34FC10FB0488}" id="{A9F087D1-8407-4115-ACBF-FA3A8C99AA3D}">
    <text>Prueba incorrecta</text>
  </threadedComment>
  <threadedComment ref="J11" dT="2020-01-04T23:23:27.61" personId="{A88F3775-8556-44D6-A62D-34FC10FB0488}" id="{3813D357-A33F-4611-B816-0664421D3D6E}">
    <text>Falto b)</text>
  </threadedComment>
  <threadedComment ref="K11" dT="2020-01-04T23:26:59.28" personId="{A88F3775-8556-44D6-A62D-34FC10FB0488}" id="{00ED407C-96D0-4377-9E29-087933656AD6}">
    <text>Falto c) y e)</text>
  </threadedComment>
  <threadedComment ref="L11" dT="2020-01-04T23:25:01.93" personId="{A88F3775-8556-44D6-A62D-34FC10FB0488}" id="{965AE175-7D50-4419-9AC2-DB49EF278B7F}">
    <text>Fallo calculo de T</text>
  </threadedComment>
  <threadedComment ref="N11" dT="2020-01-04T23:25:28.21" personId="{A88F3775-8556-44D6-A62D-34FC10FB0488}" id="{06D7DC2E-528A-43F9-9A8E-70E0F0E98BCF}">
    <text>Prueba incorrecta</text>
  </threadedComment>
  <threadedComment ref="O11" dT="2020-01-04T23:30:30.69" personId="{A88F3775-8556-44D6-A62D-34FC10FB0488}" id="{B0B76019-B733-4285-902B-922C83548740}">
    <text>No es prueba del cuantil</text>
  </threadedComment>
  <threadedComment ref="P11" dT="2020-01-04T23:30:30.69" personId="{A88F3775-8556-44D6-A62D-34FC10FB0488}" id="{DBFA2300-FD58-4827-B366-32DC1C9FCFDF}">
    <text>No es prueba del cuantil</text>
  </threadedComment>
  <threadedComment ref="Z11" dT="2020-01-04T23:28:27.37" personId="{A88F3775-8556-44D6-A62D-34FC10FB0488}" id="{8B957F2E-AED7-4590-A99D-5CF2B641E1D2}">
    <text>Uso función nativa</text>
  </threadedComment>
  <threadedComment ref="J12" dT="2020-01-04T23:23:27.61" personId="{A88F3775-8556-44D6-A62D-34FC10FB0488}" id="{33F79EAD-62C1-422E-8DB1-484ADD6360D7}">
    <text>Falto b)</text>
  </threadedComment>
  <threadedComment ref="K12" dT="2020-01-04T23:24:35.92" personId="{A88F3775-8556-44D6-A62D-34FC10FB0488}" id="{F37FBE64-6DEB-4144-8E3A-D6ACBF3B9328}">
    <text>seq() no correcto</text>
  </threadedComment>
  <threadedComment ref="L12" dT="2020-01-04T23:25:01.93" personId="{A88F3775-8556-44D6-A62D-34FC10FB0488}" id="{0EE76E37-E06E-42AE-8E7E-10CBF723739E}">
    <text>Fallo calculo de T</text>
  </threadedComment>
  <threadedComment ref="N12" dT="2020-01-04T23:25:28.21" personId="{A88F3775-8556-44D6-A62D-34FC10FB0488}" id="{4BDD3614-BAAE-432D-8057-99D05222506A}">
    <text>Prueba incorrecta</text>
  </threadedComment>
  <threadedComment ref="K13" dT="2020-01-04T23:26:59.28" personId="{A88F3775-8556-44D6-A62D-34FC10FB0488}" id="{3743A400-F714-480D-B32E-821AE9E019C2}">
    <text>Falto c) y e)</text>
  </threadedComment>
  <threadedComment ref="L13" dT="2020-01-04T23:27:30.42" personId="{A88F3775-8556-44D6-A62D-34FC10FB0488}" id="{CA06A20E-8BC9-42DB-BC1C-7F780919A7BE}">
    <text>No es prueba de proporciones</text>
  </threadedComment>
  <threadedComment ref="Z13" dT="2020-01-04T23:28:27.37" personId="{A88F3775-8556-44D6-A62D-34FC10FB0488}" id="{074667EB-7BC8-47DC-93B4-A23945FC8721}">
    <text>Uso función nativa</text>
  </threadedComment>
  <threadedComment ref="J16" dT="2020-01-04T23:31:58.23" personId="{A88F3775-8556-44D6-A62D-34FC10FB0488}" id="{A5692272-18FE-4A23-B2F0-7BA14004EE4D}">
    <text>Falto a)</text>
  </threadedComment>
  <threadedComment ref="M16" dT="2020-01-04T23:32:17.40" personId="{A88F3775-8556-44D6-A62D-34FC10FB0488}" id="{AAA6DAF7-A724-4936-A374-B0383611DC86}">
    <text>Falto prueba</text>
  </threadedComment>
  <threadedComment ref="N16" dT="2020-01-04T23:32:17.40" personId="{A88F3775-8556-44D6-A62D-34FC10FB0488}" id="{0F4B7A76-ED88-45CD-B82B-2016B8E944FF}">
    <text>Falto prueba</text>
  </threadedComment>
  <threadedComment ref="P16" dT="2020-01-04T23:32:53.53" personId="{A88F3775-8556-44D6-A62D-34FC10FB0488}" id="{928E085C-7CCD-4A04-9FA1-0BA834E7987B}">
    <text>No es prueba de cuantil</text>
  </threadedComment>
  <threadedComment ref="J17" dT="2020-01-04T23:44:17.70" personId="{A88F3775-8556-44D6-A62D-34FC10FB0488}" id="{12840056-04A2-421A-ABEB-7FD1CC921196}">
    <text>Fallo b)</text>
  </threadedComment>
  <threadedComment ref="K17" dT="2020-01-04T23:45:04.02" personId="{A88F3775-8556-44D6-A62D-34FC10FB0488}" id="{28CBB3C2-8D80-4BBF-BA26-ECD58815F10B}">
    <text>Fallo b) hasta e)</text>
  </threadedComment>
  <threadedComment ref="Q17" dT="2020-01-04T23:45:47.73" personId="{A88F3775-8556-44D6-A62D-34FC10FB0488}" id="{B774FD8D-601B-4E58-A0B2-D57E82232644}">
    <text>Falto correlacion</text>
  </threadedComment>
  <threadedComment ref="U17" dT="2020-01-04T23:46:11.78" personId="{A88F3775-8556-44D6-A62D-34FC10FB0488}" id="{EFDE1770-B936-481E-B690-030683CAC2D8}">
    <text>No hay salidas ni conclusiones</text>
  </threadedComment>
  <threadedComment ref="J18" dT="2020-01-04T23:36:02.83" personId="{A88F3775-8556-44D6-A62D-34FC10FB0488}" id="{BAAF26BB-ED02-4328-837B-AEB7086FF5A0}">
    <text>Fallo b)</text>
  </threadedComment>
  <threadedComment ref="K18" dT="2020-01-04T23:37:01.61" personId="{A88F3775-8556-44D6-A62D-34FC10FB0488}" id="{C64D7DD2-3B8C-49B6-A021-AE16FF99B3F0}">
    <text>Fallo calculo de Z</text>
  </threadedComment>
  <threadedComment ref="L18" dT="2020-01-04T23:25:01.93" personId="{A88F3775-8556-44D6-A62D-34FC10FB0488}" id="{25AD6C4A-732C-41F0-B89B-654CCE87CEDE}">
    <text>Fallo calculo de T</text>
  </threadedComment>
  <threadedComment ref="N18" dT="2020-01-04T23:25:28.21" personId="{A88F3775-8556-44D6-A62D-34FC10FB0488}" id="{29CBFC8A-4CB2-422F-B02F-3EA3F67DC2B4}">
    <text>Prueba incorrecta</text>
  </threadedComment>
  <threadedComment ref="K19" dT="2020-01-06T14:31:57.91" personId="{A88F3775-8556-44D6-A62D-34FC10FB0488}" id="{CF6845AB-ED1B-4743-AA52-1C394A9FA23D}">
    <text>Error en T. Fallo b,c,e</text>
  </threadedComment>
  <threadedComment ref="M19" dT="2020-01-06T14:47:11.73" personId="{A88F3775-8556-44D6-A62D-34FC10FB0488}" id="{8FCB92A8-1ED3-4E37-BE8C-11A4803084FB}">
    <text>No se realizo la prueba</text>
  </threadedComment>
  <threadedComment ref="W19" dT="2020-01-06T15:56:01.29" personId="{A88F3775-8556-44D6-A62D-34FC10FB0488}" id="{A45FC4A2-18F8-4424-B7B3-D4FCBA2E6C8C}">
    <text>No hay demostración</text>
  </threadedComment>
  <threadedComment ref="Z19" dT="2020-01-06T16:01:03.77" personId="{A88F3775-8556-44D6-A62D-34FC10FB0488}" id="{672208F1-63AB-4687-8E4A-84357882F471}">
    <text>Falto 3</text>
  </threadedComment>
  <threadedComment ref="AD19" dT="2020-01-06T16:23:24.39" personId="{A88F3775-8556-44D6-A62D-34FC10FB0488}" id="{BA148610-6756-4F72-8429-7E69E547DADB}">
    <text>No podías usar función nativa</text>
  </threadedComment>
  <threadedComment ref="J20" dT="2020-01-04T23:23:27.61" personId="{A88F3775-8556-44D6-A62D-34FC10FB0488}" id="{8DA85282-6F12-483A-BDAD-680EF1FD2CF9}">
    <text>Falto b)</text>
  </threadedComment>
  <threadedComment ref="K20" dT="2020-01-04T23:26:59.28" personId="{A88F3775-8556-44D6-A62D-34FC10FB0488}" id="{E670AD66-9EA3-4EE9-A524-4D8DC0561DCC}">
    <text>Falto c) y e)</text>
  </threadedComment>
  <threadedComment ref="L20" dT="2020-01-04T23:25:01.93" personId="{A88F3775-8556-44D6-A62D-34FC10FB0488}" id="{A5256CD4-56F9-4618-B40F-2B7D0F48B916}">
    <text>Fallo calculo de T</text>
  </threadedComment>
  <threadedComment ref="O20" dT="2020-01-04T23:30:30.69" personId="{A88F3775-8556-44D6-A62D-34FC10FB0488}" id="{3409FBBF-8EE0-449E-8794-191BAE5F51E3}">
    <text>No es prueba del cuantil</text>
  </threadedComment>
  <threadedComment ref="P20" dT="2020-01-04T23:30:30.69" personId="{A88F3775-8556-44D6-A62D-34FC10FB0488}" id="{FEBBF6BD-7901-4819-83DF-CBCC8253F76B}">
    <text>No es prueba del cuantil</text>
  </threadedComment>
  <threadedComment ref="Z20" dT="2020-01-04T23:28:27.37" personId="{A88F3775-8556-44D6-A62D-34FC10FB0488}" id="{416FC9FF-1253-4520-8F12-402E84A982A2}">
    <text>Uso función nativa</text>
  </threadedComment>
  <threadedComment ref="J21" dT="2020-01-04T23:44:17.70" personId="{A88F3775-8556-44D6-A62D-34FC10FB0488}" id="{CA002E58-A0F3-4BA5-B9D6-E40A4A23D17F}">
    <text>Fallo b)</text>
  </threadedComment>
  <threadedComment ref="K21" dT="2020-01-04T23:45:04.02" personId="{A88F3775-8556-44D6-A62D-34FC10FB0488}" id="{B17E74FC-F497-428B-8149-E1BE45A7D16F}">
    <text>Fallo b) hasta e)</text>
  </threadedComment>
  <threadedComment ref="Q21" dT="2020-01-04T23:45:47.73" personId="{A88F3775-8556-44D6-A62D-34FC10FB0488}" id="{BA7B03DB-2EB9-4FEF-8652-AD6916118EE5}">
    <text>Falto correlacion</text>
  </threadedComment>
  <threadedComment ref="U21" dT="2020-01-04T23:46:11.78" personId="{A88F3775-8556-44D6-A62D-34FC10FB0488}" id="{D327362B-D9F0-4D1A-974E-25B9620A9662}">
    <text>No hay salidas ni conclusiones</text>
  </threadedComment>
  <threadedComment ref="K22" dT="2020-01-06T14:31:57.91" personId="{A88F3775-8556-44D6-A62D-34FC10FB0488}" id="{ED5E9BF6-25C9-482B-A12A-79229508AAC1}">
    <text>Error en T. Fallo b,c,e</text>
  </threadedComment>
  <threadedComment ref="M22" dT="2020-01-06T14:47:11.73" personId="{A88F3775-8556-44D6-A62D-34FC10FB0488}" id="{8A85BDFD-0B76-43ED-81A8-D1C2CA8DD841}">
    <text>No se realizo la prueba</text>
  </threadedComment>
  <threadedComment ref="W22" dT="2020-01-06T15:56:01.29" personId="{A88F3775-8556-44D6-A62D-34FC10FB0488}" id="{C4A15F26-B085-4BF3-AD62-9A730C753A0B}">
    <text>No hay demostración</text>
  </threadedComment>
  <threadedComment ref="Z22" dT="2020-01-06T16:01:03.77" personId="{A88F3775-8556-44D6-A62D-34FC10FB0488}" id="{76CB5F88-CB5C-4094-BCB9-828C56BA59AE}">
    <text>Falto 3</text>
  </threadedComment>
  <threadedComment ref="AD22" dT="2020-01-06T16:23:24.39" personId="{A88F3775-8556-44D6-A62D-34FC10FB0488}" id="{2E7E28D5-921C-4C47-A0C2-DC1AEFC805CE}">
    <text>No podías usar función nativa</text>
  </threadedComment>
  <threadedComment ref="J23" dT="2020-01-04T23:23:27.61" personId="{A88F3775-8556-44D6-A62D-34FC10FB0488}" id="{36213467-15BA-4C59-9113-2EDEA2993CB9}">
    <text>Falto b)</text>
  </threadedComment>
  <threadedComment ref="K23" dT="2020-01-04T23:26:59.28" personId="{A88F3775-8556-44D6-A62D-34FC10FB0488}" id="{B75D8D50-69DC-471A-8EDB-EA1F4B88DE24}">
    <text>Falto c) y e)</text>
  </threadedComment>
  <threadedComment ref="L23" dT="2020-01-04T23:25:01.93" personId="{A88F3775-8556-44D6-A62D-34FC10FB0488}" id="{9CBCDC4D-DB93-4DB2-80E1-9C30839F4164}">
    <text>Fallo calculo de T</text>
  </threadedComment>
  <threadedComment ref="O23" dT="2020-01-04T23:30:30.69" personId="{A88F3775-8556-44D6-A62D-34FC10FB0488}" id="{5CF9B911-7BDF-4213-8986-B049032E0749}">
    <text>No es prueba del cuantil</text>
  </threadedComment>
  <threadedComment ref="P23" dT="2020-01-04T23:30:30.69" personId="{A88F3775-8556-44D6-A62D-34FC10FB0488}" id="{9B316383-3C5D-4F89-97F1-5A65F583548E}">
    <text>No es prueba del cuantil</text>
  </threadedComment>
  <threadedComment ref="Z23" dT="2020-01-04T23:28:27.37" personId="{A88F3775-8556-44D6-A62D-34FC10FB0488}" id="{77427B68-D922-4334-8F99-341D1475F88D}">
    <text>Uso función nativa</text>
  </threadedComment>
  <threadedComment ref="J24" dT="2020-01-04T23:23:27.61" personId="{A88F3775-8556-44D6-A62D-34FC10FB0488}" id="{BA8D18B8-4BF8-4CB7-BD6D-8DEEEFAF2299}">
    <text>Falto b)</text>
  </threadedComment>
  <threadedComment ref="K24" dT="2020-01-04T23:26:59.28" personId="{A88F3775-8556-44D6-A62D-34FC10FB0488}" id="{27A1EEE1-3369-4488-92BF-3B4C7F58258A}">
    <text>Falto c) y e)</text>
  </threadedComment>
  <threadedComment ref="L24" dT="2020-01-04T23:25:01.93" personId="{A88F3775-8556-44D6-A62D-34FC10FB0488}" id="{E9815D8F-53C2-406E-AEAD-06C9C5003E7E}">
    <text>Fallo calculo de T</text>
  </threadedComment>
  <threadedComment ref="O24" dT="2020-01-04T23:30:30.69" personId="{A88F3775-8556-44D6-A62D-34FC10FB0488}" id="{85190CD3-AC12-4409-AC4A-3763AC085C20}">
    <text>No es prueba del cuantil</text>
  </threadedComment>
  <threadedComment ref="P24" dT="2020-01-04T23:30:30.69" personId="{A88F3775-8556-44D6-A62D-34FC10FB0488}" id="{D7ED5593-E6B7-4174-8F7F-8D431F4A905C}">
    <text>No es prueba del cuantil</text>
  </threadedComment>
  <threadedComment ref="Z24" dT="2020-01-04T23:28:27.37" personId="{A88F3775-8556-44D6-A62D-34FC10FB0488}" id="{35A4B373-2800-47F6-BEAA-D11B5FA93502}">
    <text>Uso función nativa</text>
  </threadedComment>
  <threadedComment ref="J26" dT="2020-01-04T23:23:27.61" personId="{A88F3775-8556-44D6-A62D-34FC10FB0488}" id="{D359B119-3B61-4CA8-BBDE-8D4E996E9E80}">
    <text>Falto b)</text>
  </threadedComment>
  <threadedComment ref="K26" dT="2020-01-04T23:26:59.28" personId="{A88F3775-8556-44D6-A62D-34FC10FB0488}" id="{FD1DB18D-0825-499B-9CE0-F505C7037ACA}">
    <text>Falto c) y e)</text>
  </threadedComment>
  <threadedComment ref="L26" dT="2020-01-04T23:25:01.93" personId="{A88F3775-8556-44D6-A62D-34FC10FB0488}" id="{51F4BBBE-669F-48DA-BEB9-848B77461BC6}">
    <text>Fallo calculo de T</text>
  </threadedComment>
  <threadedComment ref="N26" dT="2020-01-04T23:25:28.21" personId="{A88F3775-8556-44D6-A62D-34FC10FB0488}" id="{3603EB98-409E-4139-AEDA-C2E4D0D9E4C8}">
    <text>Prueba incorrecta</text>
  </threadedComment>
  <threadedComment ref="O26" dT="2020-01-04T23:30:30.69" personId="{A88F3775-8556-44D6-A62D-34FC10FB0488}" id="{5CA48EDB-E3A4-44DE-9B6B-2E16BD2F82CA}">
    <text>No es prueba del cuantil</text>
  </threadedComment>
  <threadedComment ref="P26" dT="2020-01-04T23:30:30.69" personId="{A88F3775-8556-44D6-A62D-34FC10FB0488}" id="{081CE501-83BE-4C73-A9AB-E47D99AD2CFE}">
    <text>No es prueba del cuantil</text>
  </threadedComment>
  <threadedComment ref="Z26" dT="2020-01-04T23:28:27.37" personId="{A88F3775-8556-44D6-A62D-34FC10FB0488}" id="{2B60CD36-88E6-4CF2-9B3D-34A09A5E5328}">
    <text>Uso función nativa</text>
  </threadedComment>
  <threadedComment ref="K27" dT="2020-01-04T23:33:47.33" personId="{A88F3775-8556-44D6-A62D-34FC10FB0488}" id="{AD1D3DD1-2C5E-4853-B61B-42BB9538C971}">
    <text>Fallo b) hasta e)</text>
  </threadedComment>
  <threadedComment ref="N27" dT="2020-01-04T23:34:24.62" personId="{A88F3775-8556-44D6-A62D-34FC10FB0488}" id="{BB0AB162-4775-4E28-9C3B-6D777770BB2B}">
    <text>No es prueba de diferencia de medias</text>
  </threadedComment>
  <threadedComment ref="O27" dT="2020-01-04T23:34:41.18" personId="{A88F3775-8556-44D6-A62D-34FC10FB0488}" id="{9D1E0E11-3B78-49F7-A6DA-786F0500C6B0}">
    <text>No es prueba de cuantil</text>
  </threadedComment>
  <threadedComment ref="P27" dT="2020-01-04T23:34:41.18" personId="{A88F3775-8556-44D6-A62D-34FC10FB0488}" id="{5DFE2C78-AD6D-4B73-A724-9C2F681C2691}">
    <text>No es prueba de cuantil</text>
  </threadedComment>
  <threadedComment ref="J28" dT="2020-01-04T23:36:02.83" personId="{A88F3775-8556-44D6-A62D-34FC10FB0488}" id="{5EB9EC77-57E7-4DAE-8945-11E2C84647B5}">
    <text>Fallo b)</text>
  </threadedComment>
  <threadedComment ref="K28" dT="2020-01-04T23:37:01.61" personId="{A88F3775-8556-44D6-A62D-34FC10FB0488}" id="{D744C3A1-E687-4301-BDEF-C1D1F02018BD}">
    <text>Fallo calculo de Z</text>
  </threadedComment>
  <threadedComment ref="L28" dT="2020-01-04T23:25:01.93" personId="{A88F3775-8556-44D6-A62D-34FC10FB0488}" id="{593D5108-DEBC-4D2A-A1C0-ACE2E6D9AC5C}">
    <text>Fallo calculo de T</text>
  </threadedComment>
  <threadedComment ref="N28" dT="2020-01-04T23:25:28.21" personId="{A88F3775-8556-44D6-A62D-34FC10FB0488}" id="{834CDD74-F35B-4D75-BD2D-5F4FF7D0457A}">
    <text>Prueba incorrecta</text>
  </threadedComment>
  <threadedComment ref="K29" dT="2020-01-06T14:31:57.91" personId="{A88F3775-8556-44D6-A62D-34FC10FB0488}" id="{DAE751AF-5302-4041-8D49-383ABFE5D20F}">
    <text>Error en T. Fallo b,c,e</text>
  </threadedComment>
  <threadedComment ref="M29" dT="2020-01-06T14:47:11.73" personId="{A88F3775-8556-44D6-A62D-34FC10FB0488}" id="{9E0DF595-CF03-4F47-AB79-F57960FCE4B5}">
    <text>No se realizo la prueba</text>
  </threadedComment>
  <threadedComment ref="V29" dT="2020-01-06T15:49:47.97" personId="{A88F3775-8556-44D6-A62D-34FC10FB0488}" id="{1DDC736C-CA74-465D-AB62-0C8B3BCBE598}">
    <text>No se entiende la demostración. Esa notación no corresponde con la del curso.</text>
  </threadedComment>
  <threadedComment ref="W29" dT="2020-01-06T15:56:34.82" personId="{A88F3775-8556-44D6-A62D-34FC10FB0488}" id="{7ADB6871-C735-4A34-9C0E-C26C547C7D66}">
    <text>No tienes todo el desarrollo</text>
  </threadedComment>
  <threadedComment ref="X29" dT="2020-01-06T15:58:00.40" personId="{A88F3775-8556-44D6-A62D-34FC10FB0488}" id="{063A2272-08B3-44B4-9248-D8398FEE0E53}">
    <text>No enviaste el código R</text>
  </threadedComment>
  <threadedComment ref="Z29" dT="2020-01-06T16:01:03.77" personId="{A88F3775-8556-44D6-A62D-34FC10FB0488}" id="{471844EB-3B13-4BC4-8D40-CB79B512D368}">
    <text>Falto 4</text>
  </threadedComment>
  <threadedComment ref="AA29" dT="2020-01-06T16:18:19.18" personId="{A88F3775-8556-44D6-A62D-34FC10FB0488}" id="{17CE5AA6-7DB2-4048-9B61-8876611516C4}">
    <text>Faltó un ejercicio</text>
  </threadedComment>
  <threadedComment ref="J30" dT="2020-01-04T23:23:27.61" personId="{A88F3775-8556-44D6-A62D-34FC10FB0488}" id="{95D8E3A5-9922-43C0-9731-70D386EEC759}">
    <text>Falto b)</text>
  </threadedComment>
  <threadedComment ref="K30" dT="2020-01-04T23:26:59.28" personId="{A88F3775-8556-44D6-A62D-34FC10FB0488}" id="{9037F960-5E38-4CBC-A967-B75D7C3F64BD}">
    <text>Falto c) y e)</text>
  </threadedComment>
  <threadedComment ref="L30" dT="2020-01-04T23:25:01.93" personId="{A88F3775-8556-44D6-A62D-34FC10FB0488}" id="{E2A5E3E8-B942-4CD1-8AC7-9FDFE1F8B59E}">
    <text>Fallo calculo de T</text>
  </threadedComment>
  <threadedComment ref="O30" dT="2020-01-04T23:30:30.69" personId="{A88F3775-8556-44D6-A62D-34FC10FB0488}" id="{DD3ED2C7-996C-4F66-96A6-D3E6DB063662}">
    <text>No es prueba del cuantil</text>
  </threadedComment>
  <threadedComment ref="P30" dT="2020-01-04T23:30:30.69" personId="{A88F3775-8556-44D6-A62D-34FC10FB0488}" id="{4E61CACF-001C-4253-84AC-4BE6E90A90A2}">
    <text>No es prueba del cuantil</text>
  </threadedComment>
  <threadedComment ref="Z30" dT="2020-01-04T23:28:27.37" personId="{A88F3775-8556-44D6-A62D-34FC10FB0488}" id="{67AE44AF-B1F9-4FEA-A1C9-36FCFA27CA82}">
    <text>Uso función nativa</text>
  </threadedComment>
  <threadedComment ref="K31" dT="2020-01-04T23:26:59.28" personId="{A88F3775-8556-44D6-A62D-34FC10FB0488}" id="{B641BB4D-BA18-4DDD-9780-829464308595}">
    <text>Falto c) y e)</text>
  </threadedComment>
  <threadedComment ref="L31" dT="2020-01-04T23:27:30.42" personId="{A88F3775-8556-44D6-A62D-34FC10FB0488}" id="{A5FBDDED-A0C3-486D-9B1C-D6EAB13E0C4E}">
    <text>No es prueba de proporciones</text>
  </threadedComment>
  <threadedComment ref="Z31" dT="2020-01-04T23:28:27.37" personId="{A88F3775-8556-44D6-A62D-34FC10FB0488}" id="{1B573571-B0A1-4E41-88AC-486BA1E79E61}">
    <text>Uso función nativa</text>
  </threadedComment>
  <threadedComment ref="K32" dT="2020-01-06T14:31:57.91" personId="{A88F3775-8556-44D6-A62D-34FC10FB0488}" id="{6E12CC9E-6C02-4666-B02C-9ADB03928F38}">
    <text>Error en T. Fallo b,c,e</text>
  </threadedComment>
  <threadedComment ref="M32" dT="2020-01-06T14:47:11.73" personId="{A88F3775-8556-44D6-A62D-34FC10FB0488}" id="{4C8CF81D-B4C0-4EE0-9E28-E45EA9C3EC24}">
    <text>No se realizo la prueba</text>
  </threadedComment>
  <threadedComment ref="V32" dT="2020-01-06T15:49:47.97" personId="{A88F3775-8556-44D6-A62D-34FC10FB0488}" id="{9DAC9744-EA83-497E-ABD9-EB1D71D9EE81}">
    <text>No se entiende la demostración. Esa notación no corresponde con la del curso.</text>
  </threadedComment>
  <threadedComment ref="W32" dT="2020-01-06T15:56:34.82" personId="{A88F3775-8556-44D6-A62D-34FC10FB0488}" id="{99704763-3F77-4C2D-9495-632EFEB2958B}">
    <text>No tienes todo el desarrollo</text>
  </threadedComment>
  <threadedComment ref="X32" dT="2020-01-06T15:58:00.40" personId="{A88F3775-8556-44D6-A62D-34FC10FB0488}" id="{A568E1F9-FAA3-4C81-B6C7-8C57AD8EFBF6}">
    <text>No enviaste el código R</text>
  </threadedComment>
  <threadedComment ref="Z32" dT="2020-01-06T16:01:03.77" personId="{A88F3775-8556-44D6-A62D-34FC10FB0488}" id="{3EB36198-7D47-4BD6-B30B-BF201048A6D9}">
    <text>Falto 4</text>
  </threadedComment>
  <threadedComment ref="AA32" dT="2020-01-06T16:18:19.18" personId="{A88F3775-8556-44D6-A62D-34FC10FB0488}" id="{516F54BB-5167-4018-9F1F-F500A00989BE}">
    <text>Faltó un ejercicio</text>
  </threadedComment>
  <threadedComment ref="J35" dT="2020-01-04T23:40:08.58" personId="{A88F3775-8556-44D6-A62D-34FC10FB0488}" id="{65103E26-A397-46D1-9142-409B9D85000A}">
    <text>Fallo c)</text>
  </threadedComment>
  <threadedComment ref="K35" dT="2020-01-04T23:40:30.79" personId="{A88F3775-8556-44D6-A62D-34FC10FB0488}" id="{DA25031E-0C9C-468B-B335-D8812ABF1E9E}">
    <text>Fallo d) y e)</text>
  </threadedComment>
  <threadedComment ref="P35" dT="2020-01-04T23:40:55.81" personId="{A88F3775-8556-44D6-A62D-34FC10FB0488}" id="{F42C2B79-0EB1-4B84-970F-5795A1079739}">
    <text>Falta la prueba de tendencia</text>
  </threadedComment>
  <threadedComment ref="U35" dT="2020-01-04T23:41:19.04" personId="{A88F3775-8556-44D6-A62D-34FC10FB0488}" id="{7EE2DC75-18C5-41E2-BC51-B5505A037831}">
    <text>Falta código</text>
  </threadedComment>
  <threadedComment ref="Z35" dT="2020-01-04T23:41:53.22" personId="{A88F3775-8556-44D6-A62D-34FC10FB0488}" id="{1E7E4233-96F3-41D3-A607-6954DB81F100}">
    <text>Mal 4</text>
  </threadedComment>
  <threadedComment ref="AB35" dT="2020-01-04T23:42:10.87" personId="{A88F3775-8556-44D6-A62D-34FC10FB0488}" id="{67D4E522-8294-46DB-954B-1A85CA23A237}">
    <text>Utilizo función nativa</text>
  </threadedComment>
  <threadedComment ref="AC35" dT="2020-01-04T23:42:10.87" personId="{A88F3775-8556-44D6-A62D-34FC10FB0488}" id="{200F24C0-081B-484C-8767-7506B96B0F8C}">
    <text>Utilizo función nativa</text>
  </threadedComment>
  <threadedComment ref="AD35" dT="2020-01-04T23:42:10.87" personId="{A88F3775-8556-44D6-A62D-34FC10FB0488}" id="{CE3EDAA4-B2BB-45F8-A0BB-7D78E46377A0}">
    <text>Utilizo función nativa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7"/>
  <sheetViews>
    <sheetView tabSelected="1" workbookViewId="0">
      <pane xSplit="9" ySplit="9" topLeftCell="S10" activePane="bottomRight" state="frozen"/>
      <selection pane="topRight" activeCell="J1" sqref="J1"/>
      <selection pane="bottomLeft" activeCell="A10" sqref="A10"/>
      <selection pane="bottomRight" sqref="A1:I1"/>
    </sheetView>
  </sheetViews>
  <sheetFormatPr defaultColWidth="8.77734375" defaultRowHeight="13.2" x14ac:dyDescent="0.25"/>
  <cols>
    <col min="1" max="1" width="6" customWidth="1"/>
    <col min="2" max="4" width="12" customWidth="1"/>
    <col min="5" max="5" width="20" customWidth="1"/>
    <col min="6" max="6" width="12" customWidth="1"/>
    <col min="7" max="7" width="5" customWidth="1"/>
    <col min="8" max="8" width="8" customWidth="1"/>
    <col min="9" max="9" width="40" customWidth="1"/>
    <col min="19" max="19" width="11.33203125" bestFit="1" customWidth="1"/>
    <col min="20" max="20" width="4" style="12" customWidth="1"/>
    <col min="21" max="29" width="11.33203125" style="10" customWidth="1"/>
    <col min="30" max="30" width="14.44140625" bestFit="1" customWidth="1"/>
    <col min="31" max="31" width="8.77734375" style="10"/>
    <col min="37" max="37" width="4.44140625" customWidth="1"/>
    <col min="38" max="41" width="8.77734375" style="10"/>
    <col min="42" max="42" width="16.109375" style="10" bestFit="1" customWidth="1"/>
    <col min="43" max="43" width="3.44140625" style="10" customWidth="1"/>
    <col min="44" max="44" width="10.33203125" bestFit="1" customWidth="1"/>
    <col min="45" max="45" width="2.44140625" customWidth="1"/>
    <col min="46" max="46" width="11.33203125" bestFit="1" customWidth="1"/>
    <col min="53" max="53" width="16.44140625" bestFit="1" customWidth="1"/>
    <col min="54" max="54" width="15.33203125" bestFit="1" customWidth="1"/>
  </cols>
  <sheetData>
    <row r="1" spans="1:46" ht="21" x14ac:dyDescent="0.4">
      <c r="A1" s="31" t="s">
        <v>0</v>
      </c>
      <c r="B1" s="30"/>
      <c r="C1" s="30"/>
      <c r="D1" s="30"/>
      <c r="E1" s="30"/>
      <c r="F1" s="30"/>
      <c r="G1" s="30"/>
      <c r="H1" s="30"/>
      <c r="I1" s="30"/>
    </row>
    <row r="2" spans="1:46" ht="21" x14ac:dyDescent="0.4">
      <c r="A2" s="31" t="s">
        <v>1</v>
      </c>
      <c r="B2" s="30"/>
      <c r="C2" s="30"/>
      <c r="D2" s="30"/>
      <c r="E2" s="30"/>
      <c r="F2" s="30"/>
      <c r="G2" s="30"/>
      <c r="H2" s="30"/>
      <c r="I2" s="30"/>
    </row>
    <row r="4" spans="1:46" x14ac:dyDescent="0.25">
      <c r="A4" s="1" t="s">
        <v>2</v>
      </c>
      <c r="B4" s="32" t="s">
        <v>3</v>
      </c>
      <c r="C4" s="30"/>
      <c r="D4" s="30"/>
      <c r="E4" s="30"/>
      <c r="F4" s="30"/>
      <c r="G4" s="30"/>
      <c r="H4" s="1" t="s">
        <v>4</v>
      </c>
    </row>
    <row r="5" spans="1:46" x14ac:dyDescent="0.25">
      <c r="A5" s="2" t="s">
        <v>5</v>
      </c>
      <c r="B5" s="28" t="s">
        <v>6</v>
      </c>
      <c r="C5" s="30"/>
      <c r="D5" s="30"/>
      <c r="E5" s="30"/>
      <c r="F5" s="30"/>
      <c r="G5" s="30"/>
      <c r="H5" s="2" t="s">
        <v>7</v>
      </c>
    </row>
    <row r="6" spans="1:46" x14ac:dyDescent="0.25">
      <c r="A6" s="29" t="s">
        <v>8</v>
      </c>
      <c r="B6" s="30"/>
      <c r="C6" s="30" t="s">
        <v>9</v>
      </c>
      <c r="D6" s="30"/>
      <c r="E6" s="30"/>
      <c r="F6" s="30"/>
      <c r="G6" s="30"/>
      <c r="U6" s="27" t="s">
        <v>145</v>
      </c>
      <c r="V6" s="27"/>
      <c r="W6" s="27"/>
      <c r="X6" s="27"/>
      <c r="Y6" s="27"/>
      <c r="Z6" s="27"/>
      <c r="AA6" s="27"/>
      <c r="AB6" s="27"/>
      <c r="AC6" s="27"/>
      <c r="AL6" s="28" t="s">
        <v>150</v>
      </c>
      <c r="AM6" s="28"/>
      <c r="AN6" s="28"/>
      <c r="AO6" s="28"/>
    </row>
    <row r="7" spans="1:46" x14ac:dyDescent="0.25">
      <c r="A7" s="29" t="s">
        <v>10</v>
      </c>
      <c r="B7" s="30"/>
      <c r="C7" s="30" t="s">
        <v>11</v>
      </c>
      <c r="D7" s="30"/>
      <c r="E7" s="30"/>
      <c r="F7" s="30"/>
      <c r="G7" s="30"/>
      <c r="U7" s="15">
        <v>0.16666666666666666</v>
      </c>
      <c r="V7" s="16">
        <v>0.16666666666666666</v>
      </c>
      <c r="W7" s="16">
        <v>0.16666666666666666</v>
      </c>
      <c r="X7" s="16">
        <v>0.1</v>
      </c>
      <c r="Y7" s="16">
        <v>0.1</v>
      </c>
      <c r="Z7" s="16">
        <v>0.1</v>
      </c>
      <c r="AA7" s="16">
        <v>6.6666666666666666E-2</v>
      </c>
      <c r="AB7" s="16">
        <v>6.6666666666666666E-2</v>
      </c>
      <c r="AC7" s="16">
        <v>6.6666666666666666E-2</v>
      </c>
      <c r="AL7" s="16">
        <v>0.4</v>
      </c>
      <c r="AM7" s="16">
        <v>0.3</v>
      </c>
      <c r="AN7" s="16">
        <v>0.2</v>
      </c>
      <c r="AO7" s="16">
        <v>0.1</v>
      </c>
    </row>
    <row r="8" spans="1:46" x14ac:dyDescent="0.25">
      <c r="U8" s="17">
        <v>1</v>
      </c>
      <c r="V8" s="17">
        <v>2</v>
      </c>
      <c r="W8" s="17">
        <v>3</v>
      </c>
      <c r="X8" s="17">
        <v>4</v>
      </c>
      <c r="Y8" s="17">
        <v>5</v>
      </c>
      <c r="Z8" s="17">
        <v>6</v>
      </c>
      <c r="AA8" s="17">
        <v>7</v>
      </c>
      <c r="AB8" s="17">
        <v>8</v>
      </c>
      <c r="AC8" s="17">
        <v>9</v>
      </c>
      <c r="AF8" s="8" t="s">
        <v>139</v>
      </c>
      <c r="AG8" s="8" t="s">
        <v>140</v>
      </c>
      <c r="AH8" s="8" t="s">
        <v>141</v>
      </c>
      <c r="AI8" s="8" t="s">
        <v>142</v>
      </c>
      <c r="AL8" s="16">
        <v>1</v>
      </c>
      <c r="AM8" s="16">
        <v>2</v>
      </c>
      <c r="AN8" s="16">
        <v>3</v>
      </c>
      <c r="AO8" s="16">
        <v>4</v>
      </c>
    </row>
    <row r="9" spans="1:46" x14ac:dyDescent="0.25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99</v>
      </c>
      <c r="J9" s="5" t="s">
        <v>102</v>
      </c>
      <c r="K9" s="5" t="s">
        <v>103</v>
      </c>
      <c r="L9" s="5" t="s">
        <v>104</v>
      </c>
      <c r="M9" s="5" t="s">
        <v>105</v>
      </c>
      <c r="N9" s="5" t="s">
        <v>106</v>
      </c>
      <c r="O9" s="5" t="s">
        <v>107</v>
      </c>
      <c r="P9" s="5" t="s">
        <v>108</v>
      </c>
      <c r="Q9" s="5" t="s">
        <v>109</v>
      </c>
      <c r="R9" s="5" t="s">
        <v>110</v>
      </c>
      <c r="S9" s="6" t="s">
        <v>133</v>
      </c>
      <c r="T9" s="13"/>
      <c r="U9" s="6"/>
      <c r="V9" s="6"/>
      <c r="W9" s="6"/>
      <c r="X9" s="6"/>
      <c r="Y9" s="6"/>
      <c r="Z9" s="6"/>
      <c r="AA9" s="6"/>
      <c r="AB9" s="6"/>
      <c r="AC9" s="6"/>
      <c r="AD9" s="18" t="s">
        <v>144</v>
      </c>
      <c r="AF9" s="5" t="s">
        <v>134</v>
      </c>
      <c r="AG9" s="5" t="s">
        <v>135</v>
      </c>
      <c r="AH9" s="5" t="s">
        <v>136</v>
      </c>
      <c r="AI9" s="5" t="s">
        <v>137</v>
      </c>
      <c r="AJ9" s="6" t="s">
        <v>133</v>
      </c>
      <c r="AL9" s="6"/>
      <c r="AM9" s="6"/>
      <c r="AN9" s="6"/>
      <c r="AO9" s="6"/>
      <c r="AP9" s="10" t="s">
        <v>146</v>
      </c>
      <c r="AR9" s="9" t="s">
        <v>138</v>
      </c>
      <c r="AT9" s="9" t="s">
        <v>147</v>
      </c>
    </row>
    <row r="10" spans="1:46" x14ac:dyDescent="0.25">
      <c r="A10">
        <v>1</v>
      </c>
      <c r="B10">
        <v>410006654</v>
      </c>
      <c r="C10" t="s">
        <v>20</v>
      </c>
      <c r="D10" t="s">
        <v>21</v>
      </c>
      <c r="E10" t="s">
        <v>22</v>
      </c>
      <c r="F10" t="s">
        <v>23</v>
      </c>
      <c r="G10">
        <v>2014</v>
      </c>
      <c r="H10" t="s">
        <v>24</v>
      </c>
      <c r="I10" s="3">
        <v>1</v>
      </c>
      <c r="J10" s="3">
        <v>7</v>
      </c>
      <c r="K10" s="3">
        <v>8.5</v>
      </c>
      <c r="L10" s="3">
        <v>8.1</v>
      </c>
      <c r="M10" s="3">
        <v>9</v>
      </c>
      <c r="N10" s="3">
        <v>10</v>
      </c>
      <c r="O10" s="3">
        <v>9.01</v>
      </c>
      <c r="P10" s="3">
        <v>8.11</v>
      </c>
      <c r="Q10" s="3">
        <v>3.75</v>
      </c>
      <c r="R10" s="3">
        <v>9.06</v>
      </c>
      <c r="S10">
        <f>SUM(J10:R10)/9</f>
        <v>8.0588888888888892</v>
      </c>
      <c r="U10" s="10">
        <f>LARGE($J10:$R10,U$8)</f>
        <v>10</v>
      </c>
      <c r="V10" s="10">
        <f t="shared" ref="V10:AC24" si="0">LARGE($J10:$R10,V$8)</f>
        <v>9.06</v>
      </c>
      <c r="W10" s="10">
        <f t="shared" si="0"/>
        <v>9.01</v>
      </c>
      <c r="X10" s="10">
        <f t="shared" si="0"/>
        <v>9</v>
      </c>
      <c r="Y10" s="10">
        <f t="shared" si="0"/>
        <v>8.5</v>
      </c>
      <c r="Z10" s="10">
        <f t="shared" si="0"/>
        <v>8.11</v>
      </c>
      <c r="AA10" s="10">
        <f t="shared" si="0"/>
        <v>8.1</v>
      </c>
      <c r="AB10" s="10">
        <f t="shared" si="0"/>
        <v>7</v>
      </c>
      <c r="AC10" s="10">
        <f t="shared" si="0"/>
        <v>3.75</v>
      </c>
      <c r="AD10" s="22">
        <f>SUMPRODUCT(U10:AC10,$U$7:$AC$7)</f>
        <v>8.4959999999999987</v>
      </c>
      <c r="AF10" s="3">
        <v>8.84</v>
      </c>
      <c r="AG10" s="3">
        <v>3.5</v>
      </c>
      <c r="AH10" s="3">
        <v>7</v>
      </c>
      <c r="AI10" s="19">
        <f>TE!AF10</f>
        <v>9.5208333333333339</v>
      </c>
      <c r="AJ10">
        <f>AVERAGE(AF10:AI10)</f>
        <v>7.215208333333333</v>
      </c>
      <c r="AL10" s="10">
        <f>LARGE($AF10:$AI10,AL$8)</f>
        <v>9.5208333333333339</v>
      </c>
      <c r="AM10" s="10">
        <f>LARGE($AF10:$AI10,AM$8)</f>
        <v>8.84</v>
      </c>
      <c r="AN10" s="10">
        <f>LARGE($AF10:$AI10,AN$8)</f>
        <v>7</v>
      </c>
      <c r="AO10" s="10">
        <f>LARGE($AF10:$AI10,AO$8)</f>
        <v>3.5</v>
      </c>
      <c r="AP10" s="20">
        <f>SUMPRODUCT($AL10:$AO10,$AL$7:$AO$7)</f>
        <v>8.2103333333333328</v>
      </c>
      <c r="AR10" s="14">
        <f>(AD10*0.25+AP10*0.75)+0.11</f>
        <v>8.3917499999999983</v>
      </c>
      <c r="AT10" s="26">
        <f>IF(AR10="NP","NP",IF(AR10&lt;6,"NA",ROUND(AR10,0)))</f>
        <v>8</v>
      </c>
    </row>
    <row r="11" spans="1:46" x14ac:dyDescent="0.25">
      <c r="A11">
        <v>2</v>
      </c>
      <c r="B11">
        <v>314335955</v>
      </c>
      <c r="C11" t="s">
        <v>25</v>
      </c>
      <c r="D11" t="s">
        <v>26</v>
      </c>
      <c r="E11" t="s">
        <v>27</v>
      </c>
      <c r="F11" t="s">
        <v>28</v>
      </c>
      <c r="G11">
        <v>2017</v>
      </c>
      <c r="H11" t="s">
        <v>29</v>
      </c>
      <c r="I11" s="3">
        <v>2</v>
      </c>
      <c r="J11" s="3">
        <v>10</v>
      </c>
      <c r="K11" s="3">
        <v>9.1</v>
      </c>
      <c r="L11" s="3">
        <v>10</v>
      </c>
      <c r="M11" s="3">
        <v>6.25</v>
      </c>
      <c r="N11" s="3">
        <v>0</v>
      </c>
      <c r="O11" s="3">
        <v>9.64</v>
      </c>
      <c r="P11" s="3">
        <v>7.42</v>
      </c>
      <c r="Q11" s="3">
        <v>9.3699999999999992</v>
      </c>
      <c r="R11" s="3">
        <v>8.1199999999999992</v>
      </c>
      <c r="S11" s="10">
        <f t="shared" ref="S11:S36" si="1">SUM(J11:R11)/9</f>
        <v>7.7666666666666675</v>
      </c>
      <c r="U11" s="10">
        <f t="shared" ref="U11:AC36" si="2">LARGE($J11:$R11,U$8)</f>
        <v>10</v>
      </c>
      <c r="V11" s="10">
        <f t="shared" si="0"/>
        <v>10</v>
      </c>
      <c r="W11" s="10">
        <f t="shared" si="0"/>
        <v>9.64</v>
      </c>
      <c r="X11" s="10">
        <f t="shared" si="0"/>
        <v>9.3699999999999992</v>
      </c>
      <c r="Y11" s="10">
        <f t="shared" si="0"/>
        <v>9.1</v>
      </c>
      <c r="Z11" s="10">
        <f t="shared" si="0"/>
        <v>8.1199999999999992</v>
      </c>
      <c r="AA11" s="10">
        <f t="shared" si="0"/>
        <v>7.42</v>
      </c>
      <c r="AB11" s="10">
        <f t="shared" si="0"/>
        <v>6.25</v>
      </c>
      <c r="AC11" s="10">
        <f t="shared" si="0"/>
        <v>0</v>
      </c>
      <c r="AD11" s="22">
        <f t="shared" ref="AD11:AD36" si="3">SUMPRODUCT(U11:AC11,$U$7:$AC$7)</f>
        <v>8.5103333333333335</v>
      </c>
      <c r="AF11" s="3">
        <v>6</v>
      </c>
      <c r="AG11" s="3">
        <v>3</v>
      </c>
      <c r="AH11" s="3">
        <v>0.5</v>
      </c>
      <c r="AI11" s="19">
        <f>TE!AF11</f>
        <v>8.2083333333333321</v>
      </c>
      <c r="AJ11" s="10">
        <f t="shared" ref="AJ11:AJ35" si="4">AVERAGE(AF11:AI11)</f>
        <v>4.427083333333333</v>
      </c>
      <c r="AL11" s="10">
        <f t="shared" ref="AL11:AO36" si="5">LARGE($AF11:$AI11,AL$8)</f>
        <v>8.2083333333333321</v>
      </c>
      <c r="AM11" s="10">
        <f t="shared" si="5"/>
        <v>6</v>
      </c>
      <c r="AN11" s="10">
        <f t="shared" si="5"/>
        <v>3</v>
      </c>
      <c r="AO11" s="10">
        <f t="shared" si="5"/>
        <v>0.5</v>
      </c>
      <c r="AP11" s="20">
        <f>SUMPRODUCT($AL11:$AO11,$AL$7:$AO$7)</f>
        <v>5.7333333333333334</v>
      </c>
      <c r="AR11" s="14">
        <f t="shared" ref="AR11:AR36" si="6">(AD11*0.25+AP11*0.75)+0.11</f>
        <v>6.5375833333333331</v>
      </c>
      <c r="AT11" s="26">
        <f t="shared" ref="AT11:AT36" si="7">IF(AR11="NP","NP",IF(AR11&lt;6,"NA",ROUND(AR11,0)))</f>
        <v>7</v>
      </c>
    </row>
    <row r="12" spans="1:46" x14ac:dyDescent="0.25">
      <c r="A12">
        <v>3</v>
      </c>
      <c r="B12">
        <v>314160223</v>
      </c>
      <c r="C12" t="s">
        <v>30</v>
      </c>
      <c r="D12" t="s">
        <v>31</v>
      </c>
      <c r="E12" t="s">
        <v>32</v>
      </c>
      <c r="F12" t="s">
        <v>23</v>
      </c>
      <c r="G12">
        <v>2017</v>
      </c>
      <c r="H12" t="s">
        <v>29</v>
      </c>
      <c r="I12" s="3">
        <v>1</v>
      </c>
      <c r="J12" s="3">
        <v>7</v>
      </c>
      <c r="K12" s="3">
        <v>8.5</v>
      </c>
      <c r="L12" s="3">
        <v>8.1</v>
      </c>
      <c r="M12" s="3">
        <v>9</v>
      </c>
      <c r="N12" s="3">
        <v>10</v>
      </c>
      <c r="O12" s="3">
        <v>9.01</v>
      </c>
      <c r="P12" s="3">
        <v>8.11</v>
      </c>
      <c r="Q12" s="3">
        <v>3.75</v>
      </c>
      <c r="R12" s="3">
        <v>9.06</v>
      </c>
      <c r="S12" s="10">
        <f t="shared" si="1"/>
        <v>8.0588888888888892</v>
      </c>
      <c r="U12" s="10">
        <f t="shared" si="2"/>
        <v>10</v>
      </c>
      <c r="V12" s="10">
        <f t="shared" si="0"/>
        <v>9.06</v>
      </c>
      <c r="W12" s="10">
        <f t="shared" si="0"/>
        <v>9.01</v>
      </c>
      <c r="X12" s="10">
        <f t="shared" si="0"/>
        <v>9</v>
      </c>
      <c r="Y12" s="10">
        <f t="shared" si="0"/>
        <v>8.5</v>
      </c>
      <c r="Z12" s="10">
        <f t="shared" si="0"/>
        <v>8.11</v>
      </c>
      <c r="AA12" s="10">
        <f t="shared" si="0"/>
        <v>8.1</v>
      </c>
      <c r="AB12" s="10">
        <f t="shared" si="0"/>
        <v>7</v>
      </c>
      <c r="AC12" s="10">
        <f t="shared" si="0"/>
        <v>3.75</v>
      </c>
      <c r="AD12" s="22">
        <f t="shared" si="3"/>
        <v>8.4959999999999987</v>
      </c>
      <c r="AF12" s="3">
        <v>7</v>
      </c>
      <c r="AG12" s="3">
        <v>5.5</v>
      </c>
      <c r="AH12" s="3">
        <v>7.5</v>
      </c>
      <c r="AI12" s="19">
        <f>TE!AF12</f>
        <v>9.5208333333333339</v>
      </c>
      <c r="AJ12" s="10">
        <f t="shared" si="4"/>
        <v>7.3802083333333339</v>
      </c>
      <c r="AL12" s="10">
        <f t="shared" si="5"/>
        <v>9.5208333333333339</v>
      </c>
      <c r="AM12" s="10">
        <f t="shared" si="5"/>
        <v>7.5</v>
      </c>
      <c r="AN12" s="10">
        <f t="shared" si="5"/>
        <v>7</v>
      </c>
      <c r="AO12" s="10">
        <f t="shared" si="5"/>
        <v>5.5</v>
      </c>
      <c r="AP12" s="20">
        <f>SUMPRODUCT($AL12:$AO12,$AL$7:$AO$7)</f>
        <v>8.0083333333333346</v>
      </c>
      <c r="AR12" s="14">
        <f t="shared" si="6"/>
        <v>8.2402499999999996</v>
      </c>
      <c r="AT12" s="26">
        <f t="shared" si="7"/>
        <v>8</v>
      </c>
    </row>
    <row r="13" spans="1:46" x14ac:dyDescent="0.25">
      <c r="A13">
        <v>4</v>
      </c>
      <c r="B13">
        <v>314002978</v>
      </c>
      <c r="C13" t="s">
        <v>33</v>
      </c>
      <c r="D13" t="s">
        <v>34</v>
      </c>
      <c r="E13" t="s">
        <v>35</v>
      </c>
      <c r="F13" t="s">
        <v>28</v>
      </c>
      <c r="G13">
        <v>2017</v>
      </c>
      <c r="H13" t="s">
        <v>29</v>
      </c>
      <c r="I13" s="3">
        <v>2</v>
      </c>
      <c r="J13" s="3">
        <v>10</v>
      </c>
      <c r="K13" s="3">
        <v>9.1</v>
      </c>
      <c r="L13" s="3">
        <v>10</v>
      </c>
      <c r="M13" s="3">
        <v>6.25</v>
      </c>
      <c r="N13" s="3">
        <v>10</v>
      </c>
      <c r="O13" s="3">
        <v>9.64</v>
      </c>
      <c r="P13" s="3">
        <v>7.42</v>
      </c>
      <c r="Q13" s="3">
        <v>9.3699999999999992</v>
      </c>
      <c r="R13" s="3">
        <v>8.1199999999999992</v>
      </c>
      <c r="S13" s="10">
        <f t="shared" si="1"/>
        <v>8.8777777777777782</v>
      </c>
      <c r="U13" s="10">
        <f t="shared" si="2"/>
        <v>10</v>
      </c>
      <c r="V13" s="10">
        <f t="shared" si="0"/>
        <v>10</v>
      </c>
      <c r="W13" s="10">
        <f t="shared" si="0"/>
        <v>10</v>
      </c>
      <c r="X13" s="10">
        <f t="shared" si="0"/>
        <v>9.64</v>
      </c>
      <c r="Y13" s="10">
        <f t="shared" si="0"/>
        <v>9.3699999999999992</v>
      </c>
      <c r="Z13" s="10">
        <f t="shared" si="0"/>
        <v>9.1</v>
      </c>
      <c r="AA13" s="10">
        <f t="shared" si="0"/>
        <v>8.1199999999999992</v>
      </c>
      <c r="AB13" s="10">
        <f t="shared" si="0"/>
        <v>7.42</v>
      </c>
      <c r="AC13" s="10">
        <f t="shared" si="0"/>
        <v>6.25</v>
      </c>
      <c r="AD13" s="22">
        <f t="shared" si="3"/>
        <v>9.2636666666666674</v>
      </c>
      <c r="AF13" s="3">
        <v>5</v>
      </c>
      <c r="AG13" s="3">
        <v>10</v>
      </c>
      <c r="AH13" s="3">
        <v>4</v>
      </c>
      <c r="AI13" s="19">
        <f>TE!AF13</f>
        <v>7.84375</v>
      </c>
      <c r="AJ13" s="10">
        <f t="shared" si="4"/>
        <v>6.7109375</v>
      </c>
      <c r="AL13" s="10">
        <f t="shared" si="5"/>
        <v>10</v>
      </c>
      <c r="AM13" s="10">
        <f t="shared" si="5"/>
        <v>7.84375</v>
      </c>
      <c r="AN13" s="10">
        <f t="shared" si="5"/>
        <v>5</v>
      </c>
      <c r="AO13" s="10">
        <f t="shared" si="5"/>
        <v>4</v>
      </c>
      <c r="AP13" s="20">
        <f>SUMPRODUCT($AL13:$AO13,$AL$7:$AO$7)</f>
        <v>7.7531250000000007</v>
      </c>
      <c r="AR13" s="14">
        <f t="shared" si="6"/>
        <v>8.2407604166666673</v>
      </c>
      <c r="AT13" s="26">
        <f t="shared" si="7"/>
        <v>8</v>
      </c>
    </row>
    <row r="14" spans="1:46" x14ac:dyDescent="0.25">
      <c r="A14">
        <v>5</v>
      </c>
      <c r="B14">
        <v>306732449</v>
      </c>
      <c r="C14" t="s">
        <v>36</v>
      </c>
      <c r="D14" t="s">
        <v>37</v>
      </c>
      <c r="E14" t="s">
        <v>38</v>
      </c>
      <c r="F14" t="s">
        <v>28</v>
      </c>
      <c r="G14">
        <v>2011</v>
      </c>
      <c r="H14" t="s">
        <v>24</v>
      </c>
      <c r="I14" s="3" t="s">
        <v>101</v>
      </c>
      <c r="J14" s="3" t="s">
        <v>100</v>
      </c>
      <c r="K14" s="3" t="s">
        <v>100</v>
      </c>
      <c r="L14" s="3" t="s">
        <v>100</v>
      </c>
      <c r="M14" s="3" t="s">
        <v>100</v>
      </c>
      <c r="N14" s="3" t="s">
        <v>100</v>
      </c>
      <c r="O14" s="3" t="s">
        <v>100</v>
      </c>
      <c r="P14" s="3" t="s">
        <v>100</v>
      </c>
      <c r="Q14" s="3" t="s">
        <v>100</v>
      </c>
      <c r="R14" s="3" t="s">
        <v>100</v>
      </c>
      <c r="S14" s="10">
        <f t="shared" si="1"/>
        <v>0</v>
      </c>
      <c r="U14" s="11" t="s">
        <v>100</v>
      </c>
      <c r="V14" s="11" t="s">
        <v>100</v>
      </c>
      <c r="W14" s="11" t="s">
        <v>100</v>
      </c>
      <c r="X14" s="11" t="s">
        <v>100</v>
      </c>
      <c r="Y14" s="11" t="s">
        <v>100</v>
      </c>
      <c r="Z14" s="11" t="s">
        <v>100</v>
      </c>
      <c r="AA14" s="11" t="s">
        <v>100</v>
      </c>
      <c r="AB14" s="11" t="s">
        <v>100</v>
      </c>
      <c r="AC14" s="11" t="s">
        <v>100</v>
      </c>
      <c r="AD14" s="22" t="s">
        <v>100</v>
      </c>
      <c r="AF14" s="3" t="s">
        <v>100</v>
      </c>
      <c r="AG14" s="3" t="s">
        <v>100</v>
      </c>
      <c r="AH14" s="3" t="s">
        <v>100</v>
      </c>
      <c r="AI14" s="19" t="str">
        <f>TE!AF14</f>
        <v>NP</v>
      </c>
      <c r="AJ14" s="10" t="s">
        <v>100</v>
      </c>
      <c r="AL14" s="11" t="s">
        <v>100</v>
      </c>
      <c r="AM14" s="11" t="s">
        <v>100</v>
      </c>
      <c r="AN14" s="11" t="s">
        <v>100</v>
      </c>
      <c r="AO14" s="11" t="s">
        <v>100</v>
      </c>
      <c r="AP14" s="21" t="s">
        <v>100</v>
      </c>
      <c r="AR14" s="14" t="s">
        <v>100</v>
      </c>
      <c r="AT14" s="26" t="str">
        <f t="shared" si="7"/>
        <v>NP</v>
      </c>
    </row>
    <row r="15" spans="1:46" x14ac:dyDescent="0.25">
      <c r="A15">
        <v>6</v>
      </c>
      <c r="B15">
        <v>312080855</v>
      </c>
      <c r="C15" t="s">
        <v>39</v>
      </c>
      <c r="D15" t="s">
        <v>40</v>
      </c>
      <c r="E15" t="s">
        <v>41</v>
      </c>
      <c r="F15" t="s">
        <v>28</v>
      </c>
      <c r="G15">
        <v>2015</v>
      </c>
      <c r="H15" t="s">
        <v>29</v>
      </c>
      <c r="I15" s="3" t="s">
        <v>101</v>
      </c>
      <c r="J15" s="3" t="s">
        <v>100</v>
      </c>
      <c r="K15" s="3" t="s">
        <v>100</v>
      </c>
      <c r="L15" s="3" t="s">
        <v>100</v>
      </c>
      <c r="M15" s="3" t="s">
        <v>100</v>
      </c>
      <c r="N15" s="3" t="s">
        <v>100</v>
      </c>
      <c r="O15" s="3" t="s">
        <v>100</v>
      </c>
      <c r="P15" s="3" t="s">
        <v>100</v>
      </c>
      <c r="Q15" s="3" t="s">
        <v>100</v>
      </c>
      <c r="R15" s="3" t="s">
        <v>100</v>
      </c>
      <c r="S15" s="10">
        <f t="shared" si="1"/>
        <v>0</v>
      </c>
      <c r="U15" s="11" t="s">
        <v>100</v>
      </c>
      <c r="V15" s="11" t="s">
        <v>100</v>
      </c>
      <c r="W15" s="11" t="s">
        <v>100</v>
      </c>
      <c r="X15" s="11" t="s">
        <v>100</v>
      </c>
      <c r="Y15" s="11" t="s">
        <v>100</v>
      </c>
      <c r="Z15" s="11" t="s">
        <v>100</v>
      </c>
      <c r="AA15" s="11" t="s">
        <v>100</v>
      </c>
      <c r="AB15" s="11" t="s">
        <v>100</v>
      </c>
      <c r="AC15" s="11" t="s">
        <v>100</v>
      </c>
      <c r="AD15" s="22" t="s">
        <v>100</v>
      </c>
      <c r="AF15" s="3" t="s">
        <v>100</v>
      </c>
      <c r="AG15" s="3" t="s">
        <v>100</v>
      </c>
      <c r="AH15" s="3" t="s">
        <v>100</v>
      </c>
      <c r="AI15" s="19" t="str">
        <f>TE!AF15</f>
        <v>NP</v>
      </c>
      <c r="AJ15" s="10" t="s">
        <v>100</v>
      </c>
      <c r="AL15" s="11" t="s">
        <v>100</v>
      </c>
      <c r="AM15" s="11" t="s">
        <v>100</v>
      </c>
      <c r="AN15" s="11" t="s">
        <v>100</v>
      </c>
      <c r="AO15" s="11" t="s">
        <v>100</v>
      </c>
      <c r="AP15" s="21" t="s">
        <v>100</v>
      </c>
      <c r="AR15" s="14" t="s">
        <v>100</v>
      </c>
      <c r="AT15" s="26" t="str">
        <f t="shared" si="7"/>
        <v>NP</v>
      </c>
    </row>
    <row r="16" spans="1:46" x14ac:dyDescent="0.25">
      <c r="A16">
        <v>7</v>
      </c>
      <c r="B16">
        <v>307145341</v>
      </c>
      <c r="C16" t="s">
        <v>42</v>
      </c>
      <c r="D16" t="s">
        <v>43</v>
      </c>
      <c r="E16" t="s">
        <v>44</v>
      </c>
      <c r="F16" t="s">
        <v>28</v>
      </c>
      <c r="G16">
        <v>2010</v>
      </c>
      <c r="H16" t="s">
        <v>24</v>
      </c>
      <c r="I16" s="3">
        <v>4</v>
      </c>
      <c r="J16" s="3">
        <v>5</v>
      </c>
      <c r="K16" s="3">
        <v>7.2</v>
      </c>
      <c r="L16" s="3">
        <v>8.4</v>
      </c>
      <c r="M16" s="3">
        <v>2.83</v>
      </c>
      <c r="N16" s="3">
        <v>10</v>
      </c>
      <c r="O16" s="3">
        <v>5.8</v>
      </c>
      <c r="P16" s="3">
        <v>6.94</v>
      </c>
      <c r="Q16" s="3">
        <v>6.25</v>
      </c>
      <c r="R16" s="3">
        <v>0</v>
      </c>
      <c r="S16" s="10">
        <f t="shared" si="1"/>
        <v>5.8244444444444436</v>
      </c>
      <c r="U16" s="10">
        <f t="shared" si="2"/>
        <v>10</v>
      </c>
      <c r="V16" s="10">
        <f t="shared" si="0"/>
        <v>8.4</v>
      </c>
      <c r="W16" s="10">
        <f t="shared" si="0"/>
        <v>7.2</v>
      </c>
      <c r="X16" s="10">
        <f t="shared" si="0"/>
        <v>6.94</v>
      </c>
      <c r="Y16" s="10">
        <f t="shared" si="0"/>
        <v>6.25</v>
      </c>
      <c r="Z16" s="10">
        <f t="shared" si="0"/>
        <v>5.8</v>
      </c>
      <c r="AA16" s="10">
        <f t="shared" si="0"/>
        <v>5</v>
      </c>
      <c r="AB16" s="10">
        <f t="shared" si="0"/>
        <v>2.83</v>
      </c>
      <c r="AC16" s="10">
        <f t="shared" si="0"/>
        <v>0</v>
      </c>
      <c r="AD16" s="22">
        <f t="shared" si="3"/>
        <v>6.687666666666666</v>
      </c>
      <c r="AF16" s="3">
        <v>6</v>
      </c>
      <c r="AG16" s="3">
        <v>7.6</v>
      </c>
      <c r="AH16" s="3">
        <v>4</v>
      </c>
      <c r="AI16" s="19">
        <f>TE!AF16</f>
        <v>0.67708333333333326</v>
      </c>
      <c r="AJ16" s="10">
        <f t="shared" si="4"/>
        <v>4.5692708333333334</v>
      </c>
      <c r="AL16" s="10">
        <f t="shared" si="5"/>
        <v>7.6</v>
      </c>
      <c r="AM16" s="10">
        <f t="shared" si="5"/>
        <v>6</v>
      </c>
      <c r="AN16" s="10">
        <f t="shared" si="5"/>
        <v>4</v>
      </c>
      <c r="AO16" s="10">
        <f t="shared" si="5"/>
        <v>0.67708333333333326</v>
      </c>
      <c r="AP16" s="20">
        <f t="shared" ref="AP16:AP24" si="8">SUMPRODUCT($AL16:$AO16,$AL$7:$AO$7)</f>
        <v>5.7077083333333327</v>
      </c>
      <c r="AR16" s="14">
        <f t="shared" si="6"/>
        <v>6.0626979166666661</v>
      </c>
      <c r="AT16" s="26">
        <f t="shared" si="7"/>
        <v>6</v>
      </c>
    </row>
    <row r="17" spans="1:46" x14ac:dyDescent="0.25">
      <c r="A17">
        <v>8</v>
      </c>
      <c r="B17">
        <v>312104629</v>
      </c>
      <c r="C17" t="s">
        <v>45</v>
      </c>
      <c r="D17" t="s">
        <v>46</v>
      </c>
      <c r="E17" t="s">
        <v>47</v>
      </c>
      <c r="F17" t="s">
        <v>28</v>
      </c>
      <c r="G17">
        <v>2015</v>
      </c>
      <c r="H17" t="s">
        <v>29</v>
      </c>
      <c r="I17" s="3">
        <v>7</v>
      </c>
      <c r="J17" s="3">
        <v>0</v>
      </c>
      <c r="K17" s="3">
        <v>3.8</v>
      </c>
      <c r="L17" s="3">
        <v>5</v>
      </c>
      <c r="M17" s="3">
        <v>3.25</v>
      </c>
      <c r="N17" s="3">
        <v>0</v>
      </c>
      <c r="O17" s="3">
        <v>5.08</v>
      </c>
      <c r="P17" s="3">
        <v>6.56</v>
      </c>
      <c r="Q17" s="3">
        <v>0</v>
      </c>
      <c r="R17" s="3">
        <v>9.06</v>
      </c>
      <c r="S17" s="10">
        <f t="shared" si="1"/>
        <v>3.6388888888888888</v>
      </c>
      <c r="U17" s="10">
        <f t="shared" si="2"/>
        <v>9.06</v>
      </c>
      <c r="V17" s="10">
        <f t="shared" si="0"/>
        <v>6.56</v>
      </c>
      <c r="W17" s="10">
        <f t="shared" si="0"/>
        <v>5.08</v>
      </c>
      <c r="X17" s="10">
        <f t="shared" si="0"/>
        <v>5</v>
      </c>
      <c r="Y17" s="10">
        <f t="shared" si="0"/>
        <v>3.8</v>
      </c>
      <c r="Z17" s="10">
        <f t="shared" si="0"/>
        <v>3.25</v>
      </c>
      <c r="AA17" s="10">
        <f t="shared" si="0"/>
        <v>0</v>
      </c>
      <c r="AB17" s="10">
        <f t="shared" si="0"/>
        <v>0</v>
      </c>
      <c r="AC17" s="10">
        <f t="shared" si="0"/>
        <v>0</v>
      </c>
      <c r="AD17" s="22">
        <f t="shared" si="3"/>
        <v>4.6550000000000002</v>
      </c>
      <c r="AF17" s="3">
        <v>5.54</v>
      </c>
      <c r="AG17" s="3">
        <v>7</v>
      </c>
      <c r="AH17" s="3">
        <v>0</v>
      </c>
      <c r="AI17" s="19">
        <f>TE!AF17</f>
        <v>4.0625</v>
      </c>
      <c r="AJ17" s="10">
        <f t="shared" si="4"/>
        <v>4.1506249999999998</v>
      </c>
      <c r="AL17" s="10">
        <f t="shared" si="5"/>
        <v>7</v>
      </c>
      <c r="AM17" s="10">
        <f t="shared" si="5"/>
        <v>5.54</v>
      </c>
      <c r="AN17" s="10">
        <f t="shared" si="5"/>
        <v>4.0625</v>
      </c>
      <c r="AO17" s="10">
        <f t="shared" si="5"/>
        <v>0</v>
      </c>
      <c r="AP17" s="20">
        <f t="shared" si="8"/>
        <v>5.2744999999999997</v>
      </c>
      <c r="AR17" s="14">
        <f t="shared" si="6"/>
        <v>5.2296250000000004</v>
      </c>
      <c r="AT17" s="26" t="str">
        <f t="shared" si="7"/>
        <v>NA</v>
      </c>
    </row>
    <row r="18" spans="1:46" x14ac:dyDescent="0.25">
      <c r="A18">
        <v>9</v>
      </c>
      <c r="B18">
        <v>309500599</v>
      </c>
      <c r="C18" t="s">
        <v>48</v>
      </c>
      <c r="D18" t="s">
        <v>31</v>
      </c>
      <c r="E18" t="s">
        <v>49</v>
      </c>
      <c r="F18" t="s">
        <v>28</v>
      </c>
      <c r="G18">
        <v>2012</v>
      </c>
      <c r="H18" t="s">
        <v>24</v>
      </c>
      <c r="I18" s="3">
        <v>3</v>
      </c>
      <c r="J18" s="3">
        <v>9</v>
      </c>
      <c r="K18" s="3">
        <v>8.1</v>
      </c>
      <c r="L18" s="3">
        <v>8.8000000000000007</v>
      </c>
      <c r="M18" s="3">
        <v>10</v>
      </c>
      <c r="N18" s="3">
        <v>10</v>
      </c>
      <c r="O18" s="3">
        <v>0</v>
      </c>
      <c r="P18" s="3">
        <v>8.58</v>
      </c>
      <c r="Q18" s="3">
        <v>6.25</v>
      </c>
      <c r="R18" s="3">
        <v>5.93</v>
      </c>
      <c r="S18" s="10">
        <f t="shared" si="1"/>
        <v>7.4066666666666663</v>
      </c>
      <c r="U18" s="10">
        <f t="shared" si="2"/>
        <v>10</v>
      </c>
      <c r="V18" s="10">
        <f t="shared" si="0"/>
        <v>10</v>
      </c>
      <c r="W18" s="10">
        <f t="shared" si="0"/>
        <v>9</v>
      </c>
      <c r="X18" s="10">
        <f t="shared" si="0"/>
        <v>8.8000000000000007</v>
      </c>
      <c r="Y18" s="10">
        <f t="shared" si="0"/>
        <v>8.58</v>
      </c>
      <c r="Z18" s="10">
        <f t="shared" si="0"/>
        <v>8.1</v>
      </c>
      <c r="AA18" s="10">
        <f t="shared" si="0"/>
        <v>6.25</v>
      </c>
      <c r="AB18" s="10">
        <f t="shared" si="0"/>
        <v>5.93</v>
      </c>
      <c r="AC18" s="10">
        <f t="shared" si="0"/>
        <v>0</v>
      </c>
      <c r="AD18" s="22">
        <f t="shared" si="3"/>
        <v>8.1933333333333351</v>
      </c>
      <c r="AF18" s="3">
        <v>9</v>
      </c>
      <c r="AG18" s="3">
        <v>5.0999999999999996</v>
      </c>
      <c r="AH18" s="3">
        <v>7</v>
      </c>
      <c r="AI18" s="19">
        <f>TE!AF18</f>
        <v>5.4583333333333339</v>
      </c>
      <c r="AJ18" s="10">
        <f t="shared" si="4"/>
        <v>6.6395833333333343</v>
      </c>
      <c r="AL18" s="10">
        <f t="shared" si="5"/>
        <v>9</v>
      </c>
      <c r="AM18" s="10">
        <f t="shared" si="5"/>
        <v>7</v>
      </c>
      <c r="AN18" s="10">
        <f t="shared" si="5"/>
        <v>5.4583333333333339</v>
      </c>
      <c r="AO18" s="10">
        <f t="shared" si="5"/>
        <v>5.0999999999999996</v>
      </c>
      <c r="AP18" s="20">
        <f t="shared" si="8"/>
        <v>7.3016666666666667</v>
      </c>
      <c r="AR18" s="14">
        <f t="shared" si="6"/>
        <v>7.6345833333333344</v>
      </c>
      <c r="AT18" s="26">
        <f t="shared" si="7"/>
        <v>8</v>
      </c>
    </row>
    <row r="19" spans="1:46" x14ac:dyDescent="0.25">
      <c r="A19">
        <v>10</v>
      </c>
      <c r="B19">
        <v>313301261</v>
      </c>
      <c r="C19" t="s">
        <v>50</v>
      </c>
      <c r="D19" t="s">
        <v>51</v>
      </c>
      <c r="E19" t="s">
        <v>52</v>
      </c>
      <c r="F19" t="s">
        <v>28</v>
      </c>
      <c r="G19">
        <v>2016</v>
      </c>
      <c r="H19" t="s">
        <v>29</v>
      </c>
      <c r="I19" s="3">
        <v>3</v>
      </c>
      <c r="J19" s="3">
        <v>9</v>
      </c>
      <c r="K19" s="3">
        <v>8.1</v>
      </c>
      <c r="L19" s="3">
        <v>8.8000000000000007</v>
      </c>
      <c r="M19" s="3">
        <v>10</v>
      </c>
      <c r="N19" s="3">
        <v>10</v>
      </c>
      <c r="O19" s="3">
        <v>0</v>
      </c>
      <c r="P19" s="3">
        <v>8.58</v>
      </c>
      <c r="Q19" s="3">
        <v>6.25</v>
      </c>
      <c r="R19" s="3">
        <v>5.93</v>
      </c>
      <c r="S19" s="10">
        <f t="shared" si="1"/>
        <v>7.4066666666666663</v>
      </c>
      <c r="U19" s="10">
        <f t="shared" si="2"/>
        <v>10</v>
      </c>
      <c r="V19" s="10">
        <f t="shared" si="0"/>
        <v>10</v>
      </c>
      <c r="W19" s="10">
        <f t="shared" si="0"/>
        <v>9</v>
      </c>
      <c r="X19" s="10">
        <f t="shared" si="0"/>
        <v>8.8000000000000007</v>
      </c>
      <c r="Y19" s="10">
        <f t="shared" si="0"/>
        <v>8.58</v>
      </c>
      <c r="Z19" s="10">
        <f t="shared" si="0"/>
        <v>8.1</v>
      </c>
      <c r="AA19" s="10">
        <f t="shared" si="0"/>
        <v>6.25</v>
      </c>
      <c r="AB19" s="10">
        <f t="shared" si="0"/>
        <v>5.93</v>
      </c>
      <c r="AC19" s="10">
        <f t="shared" si="0"/>
        <v>0</v>
      </c>
      <c r="AD19" s="22">
        <f t="shared" si="3"/>
        <v>8.1933333333333351</v>
      </c>
      <c r="AF19" s="3">
        <v>7.23</v>
      </c>
      <c r="AG19" s="3">
        <v>5.95</v>
      </c>
      <c r="AH19" s="3">
        <v>0</v>
      </c>
      <c r="AI19" s="19">
        <v>5.6</v>
      </c>
      <c r="AJ19" s="10">
        <f t="shared" si="4"/>
        <v>4.6950000000000003</v>
      </c>
      <c r="AL19" s="10">
        <f t="shared" si="5"/>
        <v>7.23</v>
      </c>
      <c r="AM19" s="10">
        <f t="shared" si="5"/>
        <v>5.95</v>
      </c>
      <c r="AN19" s="10">
        <f t="shared" si="5"/>
        <v>5.6</v>
      </c>
      <c r="AO19" s="10">
        <f t="shared" si="5"/>
        <v>0</v>
      </c>
      <c r="AP19" s="20">
        <f t="shared" si="8"/>
        <v>5.7970000000000006</v>
      </c>
      <c r="AR19" s="14">
        <f t="shared" si="6"/>
        <v>6.5060833333333346</v>
      </c>
      <c r="AT19" s="26">
        <f t="shared" si="7"/>
        <v>7</v>
      </c>
    </row>
    <row r="20" spans="1:46" x14ac:dyDescent="0.25">
      <c r="A20">
        <v>11</v>
      </c>
      <c r="B20">
        <v>313291072</v>
      </c>
      <c r="C20" t="s">
        <v>53</v>
      </c>
      <c r="D20" t="s">
        <v>54</v>
      </c>
      <c r="E20" t="s">
        <v>55</v>
      </c>
      <c r="F20" t="s">
        <v>28</v>
      </c>
      <c r="G20">
        <v>2016</v>
      </c>
      <c r="H20" t="s">
        <v>29</v>
      </c>
      <c r="I20" s="3">
        <v>5</v>
      </c>
      <c r="J20" s="3">
        <v>5</v>
      </c>
      <c r="K20" s="3">
        <v>6.7</v>
      </c>
      <c r="L20" s="3">
        <v>8.1</v>
      </c>
      <c r="M20" s="3">
        <v>5.8</v>
      </c>
      <c r="N20" s="3">
        <v>10</v>
      </c>
      <c r="O20" s="3">
        <v>9.3699999999999992</v>
      </c>
      <c r="P20" s="3">
        <v>9.1999999999999993</v>
      </c>
      <c r="Q20" s="3">
        <v>5.6</v>
      </c>
      <c r="R20" s="3">
        <v>8.43</v>
      </c>
      <c r="S20" s="10">
        <f t="shared" si="1"/>
        <v>7.5777777777777766</v>
      </c>
      <c r="U20" s="10">
        <f t="shared" si="2"/>
        <v>10</v>
      </c>
      <c r="V20" s="10">
        <f t="shared" si="0"/>
        <v>9.3699999999999992</v>
      </c>
      <c r="W20" s="10">
        <f t="shared" si="0"/>
        <v>9.1999999999999993</v>
      </c>
      <c r="X20" s="10">
        <f t="shared" si="0"/>
        <v>8.43</v>
      </c>
      <c r="Y20" s="10">
        <f t="shared" si="0"/>
        <v>8.1</v>
      </c>
      <c r="Z20" s="10">
        <f t="shared" si="0"/>
        <v>6.7</v>
      </c>
      <c r="AA20" s="10">
        <f t="shared" si="0"/>
        <v>5.8</v>
      </c>
      <c r="AB20" s="10">
        <f t="shared" si="0"/>
        <v>5.6</v>
      </c>
      <c r="AC20" s="10">
        <f t="shared" si="0"/>
        <v>5</v>
      </c>
      <c r="AD20" s="22">
        <f t="shared" si="3"/>
        <v>8.1780000000000008</v>
      </c>
      <c r="AF20" s="3">
        <v>7.7</v>
      </c>
      <c r="AG20" s="3">
        <v>5.5</v>
      </c>
      <c r="AH20" s="3">
        <v>0</v>
      </c>
      <c r="AI20" s="19">
        <f>TE!AF20</f>
        <v>8.6770833333333321</v>
      </c>
      <c r="AJ20" s="10">
        <f t="shared" si="4"/>
        <v>5.4692708333333329</v>
      </c>
      <c r="AL20" s="10">
        <f t="shared" si="5"/>
        <v>8.6770833333333321</v>
      </c>
      <c r="AM20" s="10">
        <f t="shared" si="5"/>
        <v>7.7</v>
      </c>
      <c r="AN20" s="10">
        <f t="shared" si="5"/>
        <v>5.5</v>
      </c>
      <c r="AO20" s="10">
        <f t="shared" si="5"/>
        <v>0</v>
      </c>
      <c r="AP20" s="20">
        <f t="shared" si="8"/>
        <v>6.8808333333333334</v>
      </c>
      <c r="AR20" s="14">
        <f t="shared" si="6"/>
        <v>7.3151250000000001</v>
      </c>
      <c r="AT20" s="26">
        <f t="shared" si="7"/>
        <v>7</v>
      </c>
    </row>
    <row r="21" spans="1:46" x14ac:dyDescent="0.25">
      <c r="A21">
        <v>12</v>
      </c>
      <c r="B21">
        <v>312114983</v>
      </c>
      <c r="C21" t="s">
        <v>56</v>
      </c>
      <c r="D21" t="s">
        <v>57</v>
      </c>
      <c r="E21" t="s">
        <v>58</v>
      </c>
      <c r="F21" t="s">
        <v>28</v>
      </c>
      <c r="G21">
        <v>2015</v>
      </c>
      <c r="H21" t="s">
        <v>29</v>
      </c>
      <c r="I21" s="3">
        <v>7</v>
      </c>
      <c r="J21" s="3">
        <v>0</v>
      </c>
      <c r="K21" s="3">
        <v>3.8</v>
      </c>
      <c r="L21" s="3">
        <v>5</v>
      </c>
      <c r="M21" s="3">
        <v>3.25</v>
      </c>
      <c r="N21" s="3">
        <v>0</v>
      </c>
      <c r="O21" s="3">
        <v>5.08</v>
      </c>
      <c r="P21" s="3">
        <v>6.56</v>
      </c>
      <c r="Q21" s="3">
        <v>3.75</v>
      </c>
      <c r="R21" s="3">
        <v>9.06</v>
      </c>
      <c r="S21" s="10">
        <f t="shared" si="1"/>
        <v>4.0555555555555554</v>
      </c>
      <c r="U21" s="10">
        <f t="shared" si="2"/>
        <v>9.06</v>
      </c>
      <c r="V21" s="10">
        <f t="shared" si="0"/>
        <v>6.56</v>
      </c>
      <c r="W21" s="10">
        <f t="shared" si="0"/>
        <v>5.08</v>
      </c>
      <c r="X21" s="10">
        <f t="shared" si="0"/>
        <v>5</v>
      </c>
      <c r="Y21" s="10">
        <f t="shared" si="0"/>
        <v>3.8</v>
      </c>
      <c r="Z21" s="10">
        <f t="shared" si="0"/>
        <v>3.75</v>
      </c>
      <c r="AA21" s="10">
        <f t="shared" si="0"/>
        <v>3.25</v>
      </c>
      <c r="AB21" s="10">
        <f t="shared" si="0"/>
        <v>0</v>
      </c>
      <c r="AC21" s="10">
        <f t="shared" si="0"/>
        <v>0</v>
      </c>
      <c r="AD21" s="22">
        <f t="shared" si="3"/>
        <v>4.9216666666666669</v>
      </c>
      <c r="AF21" s="3">
        <v>0.61</v>
      </c>
      <c r="AG21" s="3">
        <v>2</v>
      </c>
      <c r="AH21" s="3">
        <v>0.5</v>
      </c>
      <c r="AI21" s="19">
        <f>TE!AF21</f>
        <v>4.0625</v>
      </c>
      <c r="AJ21" s="10">
        <f t="shared" si="4"/>
        <v>1.7931249999999999</v>
      </c>
      <c r="AL21" s="10">
        <f t="shared" si="5"/>
        <v>4.0625</v>
      </c>
      <c r="AM21" s="10">
        <f t="shared" si="5"/>
        <v>2</v>
      </c>
      <c r="AN21" s="10">
        <f t="shared" si="5"/>
        <v>0.61</v>
      </c>
      <c r="AO21" s="10">
        <f t="shared" si="5"/>
        <v>0.5</v>
      </c>
      <c r="AP21" s="20">
        <f t="shared" si="8"/>
        <v>2.3969999999999998</v>
      </c>
      <c r="AR21" s="14">
        <f t="shared" si="6"/>
        <v>3.1381666666666663</v>
      </c>
      <c r="AT21" s="26" t="str">
        <f t="shared" si="7"/>
        <v>NA</v>
      </c>
    </row>
    <row r="22" spans="1:46" x14ac:dyDescent="0.25">
      <c r="A22">
        <v>13</v>
      </c>
      <c r="B22">
        <v>313671380</v>
      </c>
      <c r="C22" t="s">
        <v>59</v>
      </c>
      <c r="D22" t="s">
        <v>51</v>
      </c>
      <c r="E22" t="s">
        <v>60</v>
      </c>
      <c r="F22" t="s">
        <v>28</v>
      </c>
      <c r="G22">
        <v>2016</v>
      </c>
      <c r="H22" t="s">
        <v>29</v>
      </c>
      <c r="I22" s="3">
        <v>3</v>
      </c>
      <c r="J22" s="3">
        <v>9</v>
      </c>
      <c r="K22" s="3">
        <v>8.1</v>
      </c>
      <c r="L22" s="3">
        <v>8.8000000000000007</v>
      </c>
      <c r="M22" s="3">
        <v>10</v>
      </c>
      <c r="N22" s="3">
        <v>10</v>
      </c>
      <c r="O22" s="3">
        <v>0</v>
      </c>
      <c r="P22" s="3">
        <v>8.58</v>
      </c>
      <c r="Q22" s="3">
        <v>6.25</v>
      </c>
      <c r="R22" s="3">
        <v>5.93</v>
      </c>
      <c r="S22" s="10">
        <f t="shared" si="1"/>
        <v>7.4066666666666663</v>
      </c>
      <c r="U22" s="10">
        <f t="shared" si="2"/>
        <v>10</v>
      </c>
      <c r="V22" s="10">
        <f t="shared" si="0"/>
        <v>10</v>
      </c>
      <c r="W22" s="10">
        <f t="shared" si="0"/>
        <v>9</v>
      </c>
      <c r="X22" s="10">
        <f t="shared" si="0"/>
        <v>8.8000000000000007</v>
      </c>
      <c r="Y22" s="10">
        <f t="shared" si="0"/>
        <v>8.58</v>
      </c>
      <c r="Z22" s="10">
        <f t="shared" si="0"/>
        <v>8.1</v>
      </c>
      <c r="AA22" s="10">
        <f t="shared" si="0"/>
        <v>6.25</v>
      </c>
      <c r="AB22" s="10">
        <f t="shared" si="0"/>
        <v>5.93</v>
      </c>
      <c r="AC22" s="10">
        <f t="shared" si="0"/>
        <v>0</v>
      </c>
      <c r="AD22" s="22">
        <f t="shared" si="3"/>
        <v>8.1933333333333351</v>
      </c>
      <c r="AF22" s="3">
        <v>9.6999999999999993</v>
      </c>
      <c r="AG22" s="3">
        <v>4.95</v>
      </c>
      <c r="AH22" s="3">
        <v>0</v>
      </c>
      <c r="AI22" s="19">
        <v>5.6</v>
      </c>
      <c r="AJ22" s="10">
        <f t="shared" si="4"/>
        <v>5.0625</v>
      </c>
      <c r="AL22" s="10">
        <f t="shared" si="5"/>
        <v>9.6999999999999993</v>
      </c>
      <c r="AM22" s="10">
        <f t="shared" si="5"/>
        <v>5.6</v>
      </c>
      <c r="AN22" s="10">
        <f t="shared" si="5"/>
        <v>4.95</v>
      </c>
      <c r="AO22" s="10">
        <f t="shared" si="5"/>
        <v>0</v>
      </c>
      <c r="AP22" s="20">
        <f t="shared" si="8"/>
        <v>6.55</v>
      </c>
      <c r="AR22" s="14">
        <f t="shared" si="6"/>
        <v>7.0708333333333337</v>
      </c>
      <c r="AT22" s="26">
        <f t="shared" si="7"/>
        <v>7</v>
      </c>
    </row>
    <row r="23" spans="1:46" x14ac:dyDescent="0.25">
      <c r="A23">
        <v>14</v>
      </c>
      <c r="B23">
        <v>314279556</v>
      </c>
      <c r="C23" t="s">
        <v>61</v>
      </c>
      <c r="D23" t="s">
        <v>62</v>
      </c>
      <c r="E23" t="s">
        <v>63</v>
      </c>
      <c r="F23" t="s">
        <v>28</v>
      </c>
      <c r="G23">
        <v>2017</v>
      </c>
      <c r="H23" t="s">
        <v>29</v>
      </c>
      <c r="I23" s="3">
        <v>6</v>
      </c>
      <c r="J23" s="3">
        <v>7</v>
      </c>
      <c r="K23" s="3">
        <v>7.5</v>
      </c>
      <c r="L23" s="3">
        <v>8.1</v>
      </c>
      <c r="M23" s="3">
        <v>5.8</v>
      </c>
      <c r="N23" s="3">
        <v>10</v>
      </c>
      <c r="O23" s="3">
        <v>9.3699999999999992</v>
      </c>
      <c r="P23" s="3">
        <v>9.1999999999999993</v>
      </c>
      <c r="Q23" s="3">
        <v>5.6</v>
      </c>
      <c r="R23" s="3">
        <v>8.43</v>
      </c>
      <c r="S23" s="10">
        <f t="shared" si="1"/>
        <v>7.8888888888888893</v>
      </c>
      <c r="U23" s="10">
        <f t="shared" si="2"/>
        <v>10</v>
      </c>
      <c r="V23" s="10">
        <f t="shared" si="0"/>
        <v>9.3699999999999992</v>
      </c>
      <c r="W23" s="10">
        <f t="shared" si="0"/>
        <v>9.1999999999999993</v>
      </c>
      <c r="X23" s="10">
        <f t="shared" si="0"/>
        <v>8.43</v>
      </c>
      <c r="Y23" s="10">
        <f t="shared" si="0"/>
        <v>8.1</v>
      </c>
      <c r="Z23" s="10">
        <f t="shared" si="0"/>
        <v>7.5</v>
      </c>
      <c r="AA23" s="10">
        <f t="shared" si="0"/>
        <v>7</v>
      </c>
      <c r="AB23" s="10">
        <f t="shared" si="0"/>
        <v>5.8</v>
      </c>
      <c r="AC23" s="10">
        <f t="shared" si="0"/>
        <v>5.6</v>
      </c>
      <c r="AD23" s="22">
        <f t="shared" si="3"/>
        <v>8.3913333333333338</v>
      </c>
      <c r="AF23" s="3">
        <v>9.5</v>
      </c>
      <c r="AG23" s="3">
        <v>10</v>
      </c>
      <c r="AH23" s="3">
        <v>10</v>
      </c>
      <c r="AI23" s="19">
        <f>TE!AF23</f>
        <v>8.6770833333333321</v>
      </c>
      <c r="AJ23" s="10">
        <f t="shared" si="4"/>
        <v>9.5442708333333321</v>
      </c>
      <c r="AL23" s="10">
        <f t="shared" si="5"/>
        <v>10</v>
      </c>
      <c r="AM23" s="10">
        <f t="shared" si="5"/>
        <v>10</v>
      </c>
      <c r="AN23" s="10">
        <f t="shared" si="5"/>
        <v>9.5</v>
      </c>
      <c r="AO23" s="10">
        <f t="shared" si="5"/>
        <v>8.6770833333333321</v>
      </c>
      <c r="AP23" s="20">
        <f t="shared" si="8"/>
        <v>9.7677083333333332</v>
      </c>
      <c r="AR23" s="14">
        <f t="shared" si="6"/>
        <v>9.5336145833333337</v>
      </c>
      <c r="AT23" s="26">
        <f t="shared" si="7"/>
        <v>10</v>
      </c>
    </row>
    <row r="24" spans="1:46" x14ac:dyDescent="0.25">
      <c r="A24">
        <v>15</v>
      </c>
      <c r="B24">
        <v>310552794</v>
      </c>
      <c r="C24" t="s">
        <v>64</v>
      </c>
      <c r="D24" t="s">
        <v>65</v>
      </c>
      <c r="E24" t="s">
        <v>66</v>
      </c>
      <c r="F24" t="s">
        <v>28</v>
      </c>
      <c r="G24">
        <v>2016</v>
      </c>
      <c r="H24" t="s">
        <v>29</v>
      </c>
      <c r="I24" s="3">
        <v>5</v>
      </c>
      <c r="J24" s="3">
        <v>5</v>
      </c>
      <c r="K24" s="3">
        <v>6.7</v>
      </c>
      <c r="L24" s="3">
        <v>8.1</v>
      </c>
      <c r="M24" s="3">
        <v>5.8</v>
      </c>
      <c r="N24" s="3">
        <v>10</v>
      </c>
      <c r="O24" s="3">
        <v>9.3699999999999992</v>
      </c>
      <c r="P24" s="3">
        <v>9.1999999999999993</v>
      </c>
      <c r="Q24" s="3">
        <v>5.6</v>
      </c>
      <c r="R24" s="3">
        <v>8.43</v>
      </c>
      <c r="S24" s="10">
        <f t="shared" si="1"/>
        <v>7.5777777777777766</v>
      </c>
      <c r="U24" s="10">
        <f t="shared" si="2"/>
        <v>10</v>
      </c>
      <c r="V24" s="10">
        <f t="shared" si="0"/>
        <v>9.3699999999999992</v>
      </c>
      <c r="W24" s="10">
        <f t="shared" si="0"/>
        <v>9.1999999999999993</v>
      </c>
      <c r="X24" s="10">
        <f t="shared" si="0"/>
        <v>8.43</v>
      </c>
      <c r="Y24" s="10">
        <f t="shared" si="0"/>
        <v>8.1</v>
      </c>
      <c r="Z24" s="10">
        <f t="shared" si="0"/>
        <v>6.7</v>
      </c>
      <c r="AA24" s="10">
        <f t="shared" si="0"/>
        <v>5.8</v>
      </c>
      <c r="AB24" s="10">
        <f t="shared" si="0"/>
        <v>5.6</v>
      </c>
      <c r="AC24" s="10">
        <f t="shared" si="0"/>
        <v>5</v>
      </c>
      <c r="AD24" s="22">
        <f t="shared" si="3"/>
        <v>8.1780000000000008</v>
      </c>
      <c r="AF24" s="3">
        <v>3.8</v>
      </c>
      <c r="AG24" s="3">
        <v>7.5</v>
      </c>
      <c r="AH24" s="3">
        <v>0</v>
      </c>
      <c r="AI24" s="19">
        <f>TE!AF24</f>
        <v>8.6770833333333321</v>
      </c>
      <c r="AJ24" s="10">
        <f t="shared" si="4"/>
        <v>4.9942708333333332</v>
      </c>
      <c r="AL24" s="10">
        <f t="shared" si="5"/>
        <v>8.6770833333333321</v>
      </c>
      <c r="AM24" s="10">
        <f t="shared" si="5"/>
        <v>7.5</v>
      </c>
      <c r="AN24" s="10">
        <f t="shared" si="5"/>
        <v>3.8</v>
      </c>
      <c r="AO24" s="10">
        <f t="shared" si="5"/>
        <v>0</v>
      </c>
      <c r="AP24" s="20">
        <f t="shared" si="8"/>
        <v>6.480833333333333</v>
      </c>
      <c r="AR24" s="14">
        <f t="shared" si="6"/>
        <v>7.0151250000000003</v>
      </c>
      <c r="AT24" s="26">
        <f t="shared" si="7"/>
        <v>7</v>
      </c>
    </row>
    <row r="25" spans="1:46" x14ac:dyDescent="0.25">
      <c r="A25">
        <v>16</v>
      </c>
      <c r="B25">
        <v>314209036</v>
      </c>
      <c r="C25" t="s">
        <v>34</v>
      </c>
      <c r="D25" t="s">
        <v>67</v>
      </c>
      <c r="E25" t="s">
        <v>68</v>
      </c>
      <c r="F25" t="s">
        <v>28</v>
      </c>
      <c r="G25">
        <v>2017</v>
      </c>
      <c r="H25" t="s">
        <v>29</v>
      </c>
      <c r="I25" s="7" t="s">
        <v>143</v>
      </c>
      <c r="J25" s="3" t="s">
        <v>100</v>
      </c>
      <c r="K25" s="3" t="s">
        <v>100</v>
      </c>
      <c r="L25" s="3" t="s">
        <v>100</v>
      </c>
      <c r="M25" s="3" t="s">
        <v>100</v>
      </c>
      <c r="N25" s="3" t="s">
        <v>100</v>
      </c>
      <c r="O25" s="3" t="s">
        <v>100</v>
      </c>
      <c r="P25" s="3" t="s">
        <v>100</v>
      </c>
      <c r="Q25" s="3" t="s">
        <v>100</v>
      </c>
      <c r="R25" s="3" t="s">
        <v>100</v>
      </c>
      <c r="S25" s="10">
        <f t="shared" si="1"/>
        <v>0</v>
      </c>
      <c r="U25" s="10" t="s">
        <v>100</v>
      </c>
      <c r="V25" s="10" t="s">
        <v>100</v>
      </c>
      <c r="W25" s="10" t="s">
        <v>100</v>
      </c>
      <c r="X25" s="10" t="s">
        <v>100</v>
      </c>
      <c r="Y25" s="10" t="s">
        <v>100</v>
      </c>
      <c r="Z25" s="10" t="s">
        <v>100</v>
      </c>
      <c r="AA25" s="10" t="s">
        <v>100</v>
      </c>
      <c r="AB25" s="10" t="s">
        <v>100</v>
      </c>
      <c r="AC25" s="10" t="s">
        <v>100</v>
      </c>
      <c r="AD25" s="22" t="s">
        <v>100</v>
      </c>
      <c r="AF25" s="3" t="s">
        <v>100</v>
      </c>
      <c r="AG25" s="3" t="s">
        <v>100</v>
      </c>
      <c r="AH25" s="3" t="s">
        <v>100</v>
      </c>
      <c r="AI25" s="19" t="str">
        <f>TE!AF25</f>
        <v>NP</v>
      </c>
      <c r="AJ25" s="10" t="s">
        <v>100</v>
      </c>
      <c r="AL25" s="11" t="s">
        <v>100</v>
      </c>
      <c r="AM25" s="11" t="s">
        <v>100</v>
      </c>
      <c r="AN25" s="11" t="s">
        <v>100</v>
      </c>
      <c r="AO25" s="11" t="s">
        <v>100</v>
      </c>
      <c r="AP25" s="21" t="s">
        <v>100</v>
      </c>
      <c r="AR25" s="14" t="s">
        <v>100</v>
      </c>
      <c r="AT25" s="26" t="str">
        <f t="shared" si="7"/>
        <v>NP</v>
      </c>
    </row>
    <row r="26" spans="1:46" x14ac:dyDescent="0.25">
      <c r="A26">
        <v>17</v>
      </c>
      <c r="B26">
        <v>314213226</v>
      </c>
      <c r="C26" t="s">
        <v>69</v>
      </c>
      <c r="D26" t="s">
        <v>70</v>
      </c>
      <c r="E26" t="s">
        <v>71</v>
      </c>
      <c r="F26" t="s">
        <v>28</v>
      </c>
      <c r="G26">
        <v>2017</v>
      </c>
      <c r="H26" t="s">
        <v>29</v>
      </c>
      <c r="I26" s="3">
        <v>2</v>
      </c>
      <c r="J26" s="3">
        <v>10</v>
      </c>
      <c r="K26" s="3">
        <v>9.1</v>
      </c>
      <c r="L26" s="3">
        <v>10</v>
      </c>
      <c r="M26" s="3">
        <v>6.25</v>
      </c>
      <c r="N26" s="3">
        <v>0</v>
      </c>
      <c r="O26" s="3">
        <v>9.64</v>
      </c>
      <c r="P26" s="3">
        <v>7.42</v>
      </c>
      <c r="Q26" s="3">
        <v>9.3699999999999992</v>
      </c>
      <c r="R26" s="3">
        <v>8.1199999999999992</v>
      </c>
      <c r="S26" s="10">
        <f t="shared" si="1"/>
        <v>7.7666666666666675</v>
      </c>
      <c r="U26" s="10">
        <f t="shared" si="2"/>
        <v>10</v>
      </c>
      <c r="V26" s="10">
        <f t="shared" si="2"/>
        <v>10</v>
      </c>
      <c r="W26" s="10">
        <f t="shared" si="2"/>
        <v>9.64</v>
      </c>
      <c r="X26" s="10">
        <f t="shared" si="2"/>
        <v>9.3699999999999992</v>
      </c>
      <c r="Y26" s="10">
        <f t="shared" si="2"/>
        <v>9.1</v>
      </c>
      <c r="Z26" s="10">
        <f t="shared" si="2"/>
        <v>8.1199999999999992</v>
      </c>
      <c r="AA26" s="10">
        <f t="shared" si="2"/>
        <v>7.42</v>
      </c>
      <c r="AB26" s="10">
        <f t="shared" si="2"/>
        <v>6.25</v>
      </c>
      <c r="AC26" s="10">
        <f t="shared" si="2"/>
        <v>0</v>
      </c>
      <c r="AD26" s="22">
        <f t="shared" si="3"/>
        <v>8.5103333333333335</v>
      </c>
      <c r="AF26" s="3">
        <v>6</v>
      </c>
      <c r="AG26" s="3">
        <v>10</v>
      </c>
      <c r="AH26" s="3">
        <v>7.5</v>
      </c>
      <c r="AI26" s="19">
        <f>TE!AF26</f>
        <v>8.2083333333333321</v>
      </c>
      <c r="AJ26" s="10">
        <f t="shared" si="4"/>
        <v>7.927083333333333</v>
      </c>
      <c r="AL26" s="10">
        <f t="shared" si="5"/>
        <v>10</v>
      </c>
      <c r="AM26" s="10">
        <f t="shared" si="5"/>
        <v>8.2083333333333321</v>
      </c>
      <c r="AN26" s="10">
        <f t="shared" si="5"/>
        <v>7.5</v>
      </c>
      <c r="AO26" s="10">
        <f t="shared" si="5"/>
        <v>6</v>
      </c>
      <c r="AP26" s="20">
        <f t="shared" ref="AP26:AP32" si="9">SUMPRODUCT($AL26:$AO26,$AL$7:$AO$7)</f>
        <v>8.5625</v>
      </c>
      <c r="AR26" s="14">
        <f t="shared" si="6"/>
        <v>8.6594583333333333</v>
      </c>
      <c r="AT26" s="26">
        <f t="shared" si="7"/>
        <v>9</v>
      </c>
    </row>
    <row r="27" spans="1:46" x14ac:dyDescent="0.25">
      <c r="A27">
        <v>18</v>
      </c>
      <c r="B27">
        <v>303862972</v>
      </c>
      <c r="C27" t="s">
        <v>72</v>
      </c>
      <c r="D27" t="s">
        <v>73</v>
      </c>
      <c r="E27" t="s">
        <v>74</v>
      </c>
      <c r="F27" t="s">
        <v>28</v>
      </c>
      <c r="G27">
        <v>2006</v>
      </c>
      <c r="H27" t="s">
        <v>24</v>
      </c>
      <c r="I27" s="3">
        <v>4</v>
      </c>
      <c r="J27" s="3">
        <v>5</v>
      </c>
      <c r="K27" s="3">
        <v>7.2</v>
      </c>
      <c r="L27" s="3">
        <v>8.4</v>
      </c>
      <c r="M27" s="3">
        <v>2.83</v>
      </c>
      <c r="N27" s="3">
        <v>10</v>
      </c>
      <c r="O27" s="3">
        <v>5.8</v>
      </c>
      <c r="P27" s="3">
        <v>6.94</v>
      </c>
      <c r="Q27" s="3">
        <v>6.25</v>
      </c>
      <c r="R27" s="3">
        <v>5.93</v>
      </c>
      <c r="S27" s="10">
        <f t="shared" si="1"/>
        <v>6.4833333333333325</v>
      </c>
      <c r="U27" s="10">
        <f t="shared" si="2"/>
        <v>10</v>
      </c>
      <c r="V27" s="10">
        <f t="shared" si="2"/>
        <v>8.4</v>
      </c>
      <c r="W27" s="10">
        <f t="shared" si="2"/>
        <v>7.2</v>
      </c>
      <c r="X27" s="10">
        <f t="shared" si="2"/>
        <v>6.94</v>
      </c>
      <c r="Y27" s="10">
        <f t="shared" si="2"/>
        <v>6.25</v>
      </c>
      <c r="Z27" s="10">
        <f t="shared" si="2"/>
        <v>5.93</v>
      </c>
      <c r="AA27" s="10">
        <f t="shared" si="2"/>
        <v>5.8</v>
      </c>
      <c r="AB27" s="10">
        <f t="shared" si="2"/>
        <v>5</v>
      </c>
      <c r="AC27" s="10">
        <f t="shared" si="2"/>
        <v>2.83</v>
      </c>
      <c r="AD27" s="22">
        <f t="shared" si="3"/>
        <v>7.0873333333333326</v>
      </c>
      <c r="AF27" s="3">
        <v>3.52</v>
      </c>
      <c r="AG27" s="3">
        <v>8.6</v>
      </c>
      <c r="AH27" s="3">
        <v>9.5</v>
      </c>
      <c r="AI27" s="19">
        <f>TE!AF27</f>
        <v>3.8125</v>
      </c>
      <c r="AJ27" s="10">
        <f t="shared" si="4"/>
        <v>6.3581249999999994</v>
      </c>
      <c r="AL27" s="10">
        <f t="shared" si="5"/>
        <v>9.5</v>
      </c>
      <c r="AM27" s="10">
        <f t="shared" si="5"/>
        <v>8.6</v>
      </c>
      <c r="AN27" s="10">
        <f t="shared" si="5"/>
        <v>3.8125</v>
      </c>
      <c r="AO27" s="10">
        <f t="shared" si="5"/>
        <v>3.52</v>
      </c>
      <c r="AP27" s="20">
        <f t="shared" si="9"/>
        <v>7.4945000000000004</v>
      </c>
      <c r="AR27" s="14">
        <f t="shared" si="6"/>
        <v>7.5027083333333335</v>
      </c>
      <c r="AT27" s="26">
        <f t="shared" si="7"/>
        <v>8</v>
      </c>
    </row>
    <row r="28" spans="1:46" x14ac:dyDescent="0.25">
      <c r="A28">
        <v>19</v>
      </c>
      <c r="B28">
        <v>311131277</v>
      </c>
      <c r="C28" t="s">
        <v>75</v>
      </c>
      <c r="D28" t="s">
        <v>62</v>
      </c>
      <c r="E28" t="s">
        <v>76</v>
      </c>
      <c r="F28" t="s">
        <v>23</v>
      </c>
      <c r="G28">
        <v>2014</v>
      </c>
      <c r="H28" t="s">
        <v>24</v>
      </c>
      <c r="I28" s="3">
        <v>1</v>
      </c>
      <c r="J28" s="3">
        <v>7</v>
      </c>
      <c r="K28" s="3">
        <v>8.5</v>
      </c>
      <c r="L28" s="3">
        <v>8.1</v>
      </c>
      <c r="M28" s="3">
        <v>9</v>
      </c>
      <c r="N28" s="3">
        <v>10</v>
      </c>
      <c r="O28" s="3">
        <v>9.01</v>
      </c>
      <c r="P28" s="3">
        <v>8.11</v>
      </c>
      <c r="Q28" s="3">
        <v>3.75</v>
      </c>
      <c r="R28" s="3">
        <v>9.06</v>
      </c>
      <c r="S28" s="10">
        <f t="shared" si="1"/>
        <v>8.0588888888888892</v>
      </c>
      <c r="U28" s="10">
        <f t="shared" si="2"/>
        <v>10</v>
      </c>
      <c r="V28" s="10">
        <f t="shared" si="2"/>
        <v>9.06</v>
      </c>
      <c r="W28" s="10">
        <f t="shared" si="2"/>
        <v>9.01</v>
      </c>
      <c r="X28" s="10">
        <f t="shared" si="2"/>
        <v>9</v>
      </c>
      <c r="Y28" s="10">
        <f t="shared" si="2"/>
        <v>8.5</v>
      </c>
      <c r="Z28" s="10">
        <f t="shared" si="2"/>
        <v>8.11</v>
      </c>
      <c r="AA28" s="10">
        <f t="shared" si="2"/>
        <v>8.1</v>
      </c>
      <c r="AB28" s="10">
        <f t="shared" si="2"/>
        <v>7</v>
      </c>
      <c r="AC28" s="10">
        <f t="shared" si="2"/>
        <v>3.75</v>
      </c>
      <c r="AD28" s="22">
        <f t="shared" si="3"/>
        <v>8.4959999999999987</v>
      </c>
      <c r="AF28" s="3">
        <v>8.9</v>
      </c>
      <c r="AG28" s="3">
        <v>5</v>
      </c>
      <c r="AH28" s="3">
        <v>7.5</v>
      </c>
      <c r="AI28" s="19">
        <f>TE!AF28</f>
        <v>5.4583333333333339</v>
      </c>
      <c r="AJ28" s="10">
        <f t="shared" si="4"/>
        <v>6.7145833333333336</v>
      </c>
      <c r="AL28" s="10">
        <f t="shared" si="5"/>
        <v>8.9</v>
      </c>
      <c r="AM28" s="10">
        <f t="shared" si="5"/>
        <v>7.5</v>
      </c>
      <c r="AN28" s="10">
        <f t="shared" si="5"/>
        <v>5.4583333333333339</v>
      </c>
      <c r="AO28" s="10">
        <f t="shared" si="5"/>
        <v>5</v>
      </c>
      <c r="AP28" s="20">
        <f t="shared" si="9"/>
        <v>7.4016666666666673</v>
      </c>
      <c r="AR28" s="14">
        <f t="shared" si="6"/>
        <v>7.7852500000000004</v>
      </c>
      <c r="AT28" s="26">
        <f t="shared" si="7"/>
        <v>8</v>
      </c>
    </row>
    <row r="29" spans="1:46" x14ac:dyDescent="0.25">
      <c r="A29">
        <v>20</v>
      </c>
      <c r="B29">
        <v>416073542</v>
      </c>
      <c r="C29" t="s">
        <v>77</v>
      </c>
      <c r="D29" t="s">
        <v>78</v>
      </c>
      <c r="E29" t="s">
        <v>79</v>
      </c>
      <c r="F29" t="s">
        <v>28</v>
      </c>
      <c r="G29">
        <v>2016</v>
      </c>
      <c r="H29" t="s">
        <v>29</v>
      </c>
      <c r="I29" s="3">
        <v>3</v>
      </c>
      <c r="J29" s="3">
        <v>9</v>
      </c>
      <c r="K29" s="3">
        <v>8.1</v>
      </c>
      <c r="L29" s="3">
        <v>8.8000000000000007</v>
      </c>
      <c r="M29" s="3">
        <v>10</v>
      </c>
      <c r="N29" s="3">
        <v>10</v>
      </c>
      <c r="O29" s="3">
        <v>0</v>
      </c>
      <c r="P29" s="3">
        <v>8.58</v>
      </c>
      <c r="Q29" s="3">
        <v>6.25</v>
      </c>
      <c r="R29" s="3">
        <v>5.93</v>
      </c>
      <c r="S29" s="10">
        <f t="shared" si="1"/>
        <v>7.4066666666666663</v>
      </c>
      <c r="U29" s="10">
        <f t="shared" si="2"/>
        <v>10</v>
      </c>
      <c r="V29" s="10">
        <f t="shared" si="2"/>
        <v>10</v>
      </c>
      <c r="W29" s="10">
        <f t="shared" si="2"/>
        <v>9</v>
      </c>
      <c r="X29" s="10">
        <f t="shared" si="2"/>
        <v>8.8000000000000007</v>
      </c>
      <c r="Y29" s="10">
        <f t="shared" si="2"/>
        <v>8.58</v>
      </c>
      <c r="Z29" s="10">
        <f t="shared" si="2"/>
        <v>8.1</v>
      </c>
      <c r="AA29" s="10">
        <f t="shared" si="2"/>
        <v>6.25</v>
      </c>
      <c r="AB29" s="10">
        <f t="shared" si="2"/>
        <v>5.93</v>
      </c>
      <c r="AC29" s="10">
        <f t="shared" si="2"/>
        <v>0</v>
      </c>
      <c r="AD29" s="22">
        <f t="shared" si="3"/>
        <v>8.1933333333333351</v>
      </c>
      <c r="AF29" s="3">
        <v>9.1999999999999993</v>
      </c>
      <c r="AG29" s="3">
        <v>9.5</v>
      </c>
      <c r="AH29" s="3">
        <v>7.5</v>
      </c>
      <c r="AI29" s="19">
        <v>8.1</v>
      </c>
      <c r="AJ29" s="10">
        <f t="shared" si="4"/>
        <v>8.5749999999999993</v>
      </c>
      <c r="AL29" s="10">
        <f t="shared" si="5"/>
        <v>9.5</v>
      </c>
      <c r="AM29" s="10">
        <f t="shared" si="5"/>
        <v>9.1999999999999993</v>
      </c>
      <c r="AN29" s="10">
        <f t="shared" si="5"/>
        <v>8.1</v>
      </c>
      <c r="AO29" s="10">
        <f t="shared" si="5"/>
        <v>7.5</v>
      </c>
      <c r="AP29" s="20">
        <f t="shared" si="9"/>
        <v>8.93</v>
      </c>
      <c r="AR29" s="14">
        <f t="shared" si="6"/>
        <v>8.855833333333333</v>
      </c>
      <c r="AT29" s="26">
        <f t="shared" si="7"/>
        <v>9</v>
      </c>
    </row>
    <row r="30" spans="1:46" x14ac:dyDescent="0.25">
      <c r="A30">
        <v>21</v>
      </c>
      <c r="B30">
        <v>314314639</v>
      </c>
      <c r="C30" t="s">
        <v>80</v>
      </c>
      <c r="D30" t="s">
        <v>81</v>
      </c>
      <c r="E30" t="s">
        <v>82</v>
      </c>
      <c r="F30" t="s">
        <v>28</v>
      </c>
      <c r="G30">
        <v>2017</v>
      </c>
      <c r="H30" t="s">
        <v>29</v>
      </c>
      <c r="I30" s="3">
        <v>6</v>
      </c>
      <c r="J30" s="3">
        <v>7</v>
      </c>
      <c r="K30" s="3">
        <v>7.5</v>
      </c>
      <c r="L30" s="3">
        <v>8.1</v>
      </c>
      <c r="M30" s="3">
        <v>5.8</v>
      </c>
      <c r="N30" s="3">
        <v>10</v>
      </c>
      <c r="O30" s="3">
        <v>9.3699999999999992</v>
      </c>
      <c r="P30" s="3">
        <v>9.1999999999999993</v>
      </c>
      <c r="Q30" s="3">
        <v>5.6</v>
      </c>
      <c r="R30" s="3">
        <v>8.43</v>
      </c>
      <c r="S30" s="10">
        <f t="shared" si="1"/>
        <v>7.8888888888888893</v>
      </c>
      <c r="U30" s="10">
        <f t="shared" si="2"/>
        <v>10</v>
      </c>
      <c r="V30" s="10">
        <f t="shared" si="2"/>
        <v>9.3699999999999992</v>
      </c>
      <c r="W30" s="10">
        <f t="shared" si="2"/>
        <v>9.1999999999999993</v>
      </c>
      <c r="X30" s="10">
        <f t="shared" si="2"/>
        <v>8.43</v>
      </c>
      <c r="Y30" s="10">
        <f t="shared" si="2"/>
        <v>8.1</v>
      </c>
      <c r="Z30" s="10">
        <f t="shared" si="2"/>
        <v>7.5</v>
      </c>
      <c r="AA30" s="10">
        <f t="shared" si="2"/>
        <v>7</v>
      </c>
      <c r="AB30" s="10">
        <f t="shared" si="2"/>
        <v>5.8</v>
      </c>
      <c r="AC30" s="10">
        <f t="shared" si="2"/>
        <v>5.6</v>
      </c>
      <c r="AD30" s="22">
        <f t="shared" si="3"/>
        <v>8.3913333333333338</v>
      </c>
      <c r="AF30" s="3">
        <v>7</v>
      </c>
      <c r="AG30" s="3">
        <v>5.0999999999999996</v>
      </c>
      <c r="AH30" s="3">
        <v>7.5</v>
      </c>
      <c r="AI30" s="19">
        <f>TE!AF30</f>
        <v>8.6770833333333321</v>
      </c>
      <c r="AJ30" s="10">
        <f t="shared" si="4"/>
        <v>7.0692708333333334</v>
      </c>
      <c r="AL30" s="10">
        <f t="shared" si="5"/>
        <v>8.6770833333333321</v>
      </c>
      <c r="AM30" s="10">
        <f t="shared" si="5"/>
        <v>7.5</v>
      </c>
      <c r="AN30" s="10">
        <f t="shared" si="5"/>
        <v>7</v>
      </c>
      <c r="AO30" s="10">
        <f t="shared" si="5"/>
        <v>5.0999999999999996</v>
      </c>
      <c r="AP30" s="20">
        <f t="shared" si="9"/>
        <v>7.6308333333333334</v>
      </c>
      <c r="AR30" s="14">
        <f t="shared" si="6"/>
        <v>7.9309583333333338</v>
      </c>
      <c r="AT30" s="26">
        <f t="shared" si="7"/>
        <v>8</v>
      </c>
    </row>
    <row r="31" spans="1:46" x14ac:dyDescent="0.25">
      <c r="A31">
        <v>22</v>
      </c>
      <c r="B31">
        <v>314241104</v>
      </c>
      <c r="C31" t="s">
        <v>83</v>
      </c>
      <c r="D31" t="s">
        <v>59</v>
      </c>
      <c r="E31" t="s">
        <v>84</v>
      </c>
      <c r="F31" t="s">
        <v>28</v>
      </c>
      <c r="G31">
        <v>2017</v>
      </c>
      <c r="H31" t="s">
        <v>29</v>
      </c>
      <c r="I31" s="3">
        <v>2</v>
      </c>
      <c r="J31" s="3">
        <v>10</v>
      </c>
      <c r="K31" s="3">
        <v>9.1</v>
      </c>
      <c r="L31" s="3">
        <v>10</v>
      </c>
      <c r="M31" s="3">
        <v>6.25</v>
      </c>
      <c r="N31" s="3">
        <v>10</v>
      </c>
      <c r="O31" s="3">
        <v>9.64</v>
      </c>
      <c r="P31" s="3">
        <v>7.42</v>
      </c>
      <c r="Q31" s="3">
        <v>9.3699999999999992</v>
      </c>
      <c r="R31" s="3">
        <v>8.1199999999999992</v>
      </c>
      <c r="S31" s="10">
        <f t="shared" si="1"/>
        <v>8.8777777777777782</v>
      </c>
      <c r="U31" s="10">
        <f t="shared" si="2"/>
        <v>10</v>
      </c>
      <c r="V31" s="10">
        <f t="shared" si="2"/>
        <v>10</v>
      </c>
      <c r="W31" s="10">
        <f t="shared" si="2"/>
        <v>10</v>
      </c>
      <c r="X31" s="10">
        <f t="shared" si="2"/>
        <v>9.64</v>
      </c>
      <c r="Y31" s="10">
        <f t="shared" si="2"/>
        <v>9.3699999999999992</v>
      </c>
      <c r="Z31" s="10">
        <f t="shared" si="2"/>
        <v>9.1</v>
      </c>
      <c r="AA31" s="10">
        <f t="shared" si="2"/>
        <v>8.1199999999999992</v>
      </c>
      <c r="AB31" s="10">
        <f t="shared" si="2"/>
        <v>7.42</v>
      </c>
      <c r="AC31" s="10">
        <f t="shared" si="2"/>
        <v>6.25</v>
      </c>
      <c r="AD31" s="22">
        <f t="shared" si="3"/>
        <v>9.2636666666666674</v>
      </c>
      <c r="AF31" s="3">
        <v>9.84</v>
      </c>
      <c r="AG31" s="3">
        <v>8.5</v>
      </c>
      <c r="AH31" s="3">
        <v>7.5</v>
      </c>
      <c r="AI31" s="19">
        <f>TE!AF31</f>
        <v>7.84375</v>
      </c>
      <c r="AJ31" s="10">
        <f t="shared" si="4"/>
        <v>8.4209375000000009</v>
      </c>
      <c r="AL31" s="10">
        <f t="shared" si="5"/>
        <v>9.84</v>
      </c>
      <c r="AM31" s="10">
        <f t="shared" si="5"/>
        <v>8.5</v>
      </c>
      <c r="AN31" s="10">
        <f t="shared" si="5"/>
        <v>7.84375</v>
      </c>
      <c r="AO31" s="10">
        <f t="shared" si="5"/>
        <v>7.5</v>
      </c>
      <c r="AP31" s="20">
        <f t="shared" si="9"/>
        <v>8.8047500000000003</v>
      </c>
      <c r="AR31" s="14">
        <f t="shared" si="6"/>
        <v>9.0294791666666665</v>
      </c>
      <c r="AT31" s="26">
        <f t="shared" si="7"/>
        <v>9</v>
      </c>
    </row>
    <row r="32" spans="1:46" x14ac:dyDescent="0.25">
      <c r="A32">
        <v>23</v>
      </c>
      <c r="B32">
        <v>309149871</v>
      </c>
      <c r="C32" t="s">
        <v>85</v>
      </c>
      <c r="D32" t="s">
        <v>51</v>
      </c>
      <c r="E32" t="s">
        <v>86</v>
      </c>
      <c r="F32" t="s">
        <v>28</v>
      </c>
      <c r="G32">
        <v>2012</v>
      </c>
      <c r="H32" t="s">
        <v>24</v>
      </c>
      <c r="I32" s="3">
        <v>3</v>
      </c>
      <c r="J32" s="3">
        <v>9</v>
      </c>
      <c r="K32" s="3">
        <v>8.1</v>
      </c>
      <c r="L32" s="3">
        <v>8.8000000000000007</v>
      </c>
      <c r="M32" s="3">
        <v>10</v>
      </c>
      <c r="N32" s="3">
        <v>10</v>
      </c>
      <c r="O32" s="3">
        <v>0</v>
      </c>
      <c r="P32" s="3">
        <v>8.58</v>
      </c>
      <c r="Q32" s="3">
        <v>6.25</v>
      </c>
      <c r="R32" s="3">
        <v>5.93</v>
      </c>
      <c r="S32" s="10">
        <f t="shared" si="1"/>
        <v>7.4066666666666663</v>
      </c>
      <c r="U32" s="10">
        <f t="shared" si="2"/>
        <v>10</v>
      </c>
      <c r="V32" s="10">
        <f t="shared" si="2"/>
        <v>10</v>
      </c>
      <c r="W32" s="10">
        <f t="shared" si="2"/>
        <v>9</v>
      </c>
      <c r="X32" s="10">
        <f t="shared" si="2"/>
        <v>8.8000000000000007</v>
      </c>
      <c r="Y32" s="10">
        <f t="shared" si="2"/>
        <v>8.58</v>
      </c>
      <c r="Z32" s="10">
        <f t="shared" si="2"/>
        <v>8.1</v>
      </c>
      <c r="AA32" s="10">
        <f t="shared" si="2"/>
        <v>6.25</v>
      </c>
      <c r="AB32" s="10">
        <f t="shared" si="2"/>
        <v>5.93</v>
      </c>
      <c r="AC32" s="10">
        <f t="shared" si="2"/>
        <v>0</v>
      </c>
      <c r="AD32" s="22">
        <f t="shared" si="3"/>
        <v>8.1933333333333351</v>
      </c>
      <c r="AF32" s="3">
        <v>2.2000000000000002</v>
      </c>
      <c r="AG32" s="3">
        <v>4.7</v>
      </c>
      <c r="AH32" s="3">
        <v>6</v>
      </c>
      <c r="AI32" s="19">
        <v>8.1</v>
      </c>
      <c r="AJ32" s="10">
        <f t="shared" si="4"/>
        <v>5.25</v>
      </c>
      <c r="AL32" s="10">
        <f t="shared" si="5"/>
        <v>8.1</v>
      </c>
      <c r="AM32" s="10">
        <f t="shared" si="5"/>
        <v>6</v>
      </c>
      <c r="AN32" s="10">
        <f t="shared" si="5"/>
        <v>4.7</v>
      </c>
      <c r="AO32" s="10">
        <f t="shared" si="5"/>
        <v>2.2000000000000002</v>
      </c>
      <c r="AP32" s="20">
        <f t="shared" si="9"/>
        <v>6.2</v>
      </c>
      <c r="AR32" s="14">
        <f t="shared" si="6"/>
        <v>6.8083333333333345</v>
      </c>
      <c r="AT32" s="26">
        <f t="shared" si="7"/>
        <v>7</v>
      </c>
    </row>
    <row r="33" spans="1:46" x14ac:dyDescent="0.25">
      <c r="A33">
        <v>24</v>
      </c>
      <c r="B33">
        <v>402116354</v>
      </c>
      <c r="C33" t="s">
        <v>87</v>
      </c>
      <c r="D33" t="s">
        <v>88</v>
      </c>
      <c r="E33" t="s">
        <v>89</v>
      </c>
      <c r="F33" t="s">
        <v>28</v>
      </c>
      <c r="G33">
        <v>2002</v>
      </c>
      <c r="H33" t="s">
        <v>24</v>
      </c>
      <c r="I33" s="3" t="s">
        <v>101</v>
      </c>
      <c r="J33" s="3" t="s">
        <v>100</v>
      </c>
      <c r="K33" s="3" t="s">
        <v>100</v>
      </c>
      <c r="L33" s="3" t="s">
        <v>100</v>
      </c>
      <c r="M33" s="3" t="s">
        <v>100</v>
      </c>
      <c r="N33" s="3" t="s">
        <v>100</v>
      </c>
      <c r="O33" s="3" t="s">
        <v>100</v>
      </c>
      <c r="P33" s="3" t="s">
        <v>100</v>
      </c>
      <c r="Q33" s="3" t="s">
        <v>100</v>
      </c>
      <c r="R33" s="3" t="s">
        <v>100</v>
      </c>
      <c r="S33" s="10">
        <f t="shared" si="1"/>
        <v>0</v>
      </c>
      <c r="U33" s="10" t="s">
        <v>100</v>
      </c>
      <c r="V33" s="10" t="s">
        <v>100</v>
      </c>
      <c r="W33" s="10" t="s">
        <v>100</v>
      </c>
      <c r="X33" s="10" t="s">
        <v>100</v>
      </c>
      <c r="Y33" s="10" t="s">
        <v>100</v>
      </c>
      <c r="Z33" s="10" t="s">
        <v>100</v>
      </c>
      <c r="AA33" s="10" t="s">
        <v>100</v>
      </c>
      <c r="AB33" s="10" t="s">
        <v>100</v>
      </c>
      <c r="AC33" s="10" t="s">
        <v>100</v>
      </c>
      <c r="AD33" s="22" t="s">
        <v>100</v>
      </c>
      <c r="AF33" s="3" t="s">
        <v>100</v>
      </c>
      <c r="AG33" s="3" t="s">
        <v>100</v>
      </c>
      <c r="AH33" s="3" t="s">
        <v>100</v>
      </c>
      <c r="AI33" s="19" t="str">
        <f>TE!AF33</f>
        <v>NP</v>
      </c>
      <c r="AJ33" s="10" t="s">
        <v>100</v>
      </c>
      <c r="AL33" s="11" t="s">
        <v>100</v>
      </c>
      <c r="AM33" s="11" t="s">
        <v>100</v>
      </c>
      <c r="AN33" s="11" t="s">
        <v>100</v>
      </c>
      <c r="AO33" s="11" t="s">
        <v>100</v>
      </c>
      <c r="AP33" s="21" t="s">
        <v>100</v>
      </c>
      <c r="AR33" s="14" t="s">
        <v>100</v>
      </c>
      <c r="AT33" s="26" t="str">
        <f t="shared" si="7"/>
        <v>NP</v>
      </c>
    </row>
    <row r="34" spans="1:46" x14ac:dyDescent="0.25">
      <c r="A34">
        <v>25</v>
      </c>
      <c r="B34">
        <v>415005690</v>
      </c>
      <c r="C34" t="s">
        <v>90</v>
      </c>
      <c r="D34" t="s">
        <v>91</v>
      </c>
      <c r="E34" t="s">
        <v>92</v>
      </c>
      <c r="F34" t="s">
        <v>28</v>
      </c>
      <c r="G34">
        <v>2015</v>
      </c>
      <c r="H34" t="s">
        <v>29</v>
      </c>
      <c r="I34" s="3" t="s">
        <v>101</v>
      </c>
      <c r="J34" s="3" t="s">
        <v>100</v>
      </c>
      <c r="K34" s="3" t="s">
        <v>100</v>
      </c>
      <c r="L34" s="3" t="s">
        <v>100</v>
      </c>
      <c r="M34" s="3" t="s">
        <v>100</v>
      </c>
      <c r="N34" s="3" t="s">
        <v>100</v>
      </c>
      <c r="O34" s="3" t="s">
        <v>100</v>
      </c>
      <c r="P34" s="3" t="s">
        <v>100</v>
      </c>
      <c r="Q34" s="3" t="s">
        <v>100</v>
      </c>
      <c r="R34" s="3" t="s">
        <v>100</v>
      </c>
      <c r="S34" s="10">
        <f t="shared" si="1"/>
        <v>0</v>
      </c>
      <c r="U34" s="10" t="s">
        <v>100</v>
      </c>
      <c r="V34" s="10" t="s">
        <v>100</v>
      </c>
      <c r="W34" s="10" t="s">
        <v>100</v>
      </c>
      <c r="X34" s="10" t="s">
        <v>100</v>
      </c>
      <c r="Y34" s="10" t="s">
        <v>100</v>
      </c>
      <c r="Z34" s="10" t="s">
        <v>100</v>
      </c>
      <c r="AA34" s="10" t="s">
        <v>100</v>
      </c>
      <c r="AB34" s="10" t="s">
        <v>100</v>
      </c>
      <c r="AC34" s="10" t="s">
        <v>100</v>
      </c>
      <c r="AD34" s="22" t="s">
        <v>100</v>
      </c>
      <c r="AF34" s="3" t="s">
        <v>100</v>
      </c>
      <c r="AG34" s="3" t="s">
        <v>100</v>
      </c>
      <c r="AH34" s="3" t="s">
        <v>100</v>
      </c>
      <c r="AI34" s="19" t="str">
        <f>TE!AF34</f>
        <v>NP</v>
      </c>
      <c r="AJ34" s="10" t="s">
        <v>100</v>
      </c>
      <c r="AL34" s="11" t="s">
        <v>100</v>
      </c>
      <c r="AM34" s="11" t="s">
        <v>100</v>
      </c>
      <c r="AN34" s="11" t="s">
        <v>100</v>
      </c>
      <c r="AO34" s="11" t="s">
        <v>100</v>
      </c>
      <c r="AP34" s="21" t="s">
        <v>100</v>
      </c>
      <c r="AR34" s="14" t="s">
        <v>100</v>
      </c>
      <c r="AT34" s="26" t="str">
        <f t="shared" si="7"/>
        <v>NP</v>
      </c>
    </row>
    <row r="35" spans="1:46" x14ac:dyDescent="0.25">
      <c r="A35">
        <v>26</v>
      </c>
      <c r="B35">
        <v>416151257</v>
      </c>
      <c r="C35" t="s">
        <v>90</v>
      </c>
      <c r="D35" t="s">
        <v>93</v>
      </c>
      <c r="E35" t="s">
        <v>94</v>
      </c>
      <c r="F35" t="s">
        <v>95</v>
      </c>
      <c r="G35">
        <v>2017</v>
      </c>
      <c r="H35" t="s">
        <v>29</v>
      </c>
      <c r="I35" s="3">
        <v>4</v>
      </c>
      <c r="J35" s="3">
        <v>5</v>
      </c>
      <c r="K35" s="3">
        <v>7.2</v>
      </c>
      <c r="L35" s="3">
        <v>8.4</v>
      </c>
      <c r="M35" s="3">
        <v>2.83</v>
      </c>
      <c r="N35" s="3">
        <v>10</v>
      </c>
      <c r="O35" s="3">
        <v>5.8</v>
      </c>
      <c r="P35" s="3">
        <v>6.94</v>
      </c>
      <c r="Q35" s="3">
        <v>6.25</v>
      </c>
      <c r="R35" s="3">
        <v>5.93</v>
      </c>
      <c r="S35" s="10">
        <f t="shared" si="1"/>
        <v>6.4833333333333325</v>
      </c>
      <c r="U35" s="10">
        <f t="shared" si="2"/>
        <v>10</v>
      </c>
      <c r="V35" s="10">
        <f t="shared" si="2"/>
        <v>8.4</v>
      </c>
      <c r="W35" s="10">
        <f t="shared" si="2"/>
        <v>7.2</v>
      </c>
      <c r="X35" s="10">
        <f t="shared" si="2"/>
        <v>6.94</v>
      </c>
      <c r="Y35" s="10">
        <f t="shared" si="2"/>
        <v>6.25</v>
      </c>
      <c r="Z35" s="10">
        <f t="shared" si="2"/>
        <v>5.93</v>
      </c>
      <c r="AA35" s="10">
        <f t="shared" si="2"/>
        <v>5.8</v>
      </c>
      <c r="AB35" s="10">
        <f t="shared" si="2"/>
        <v>5</v>
      </c>
      <c r="AC35" s="10">
        <f t="shared" si="2"/>
        <v>2.83</v>
      </c>
      <c r="AD35" s="22">
        <f t="shared" si="3"/>
        <v>7.0873333333333326</v>
      </c>
      <c r="AF35" s="3">
        <v>8</v>
      </c>
      <c r="AG35" s="3">
        <v>8.5</v>
      </c>
      <c r="AH35" s="3">
        <v>5.5</v>
      </c>
      <c r="AI35" s="19">
        <f>TE!AF35</f>
        <v>5.083333333333333</v>
      </c>
      <c r="AJ35" s="10">
        <f t="shared" si="4"/>
        <v>6.770833333333333</v>
      </c>
      <c r="AL35" s="10">
        <f t="shared" si="5"/>
        <v>8.5</v>
      </c>
      <c r="AM35" s="10">
        <f t="shared" si="5"/>
        <v>8</v>
      </c>
      <c r="AN35" s="10">
        <f t="shared" si="5"/>
        <v>5.5</v>
      </c>
      <c r="AO35" s="10">
        <f t="shared" si="5"/>
        <v>5.083333333333333</v>
      </c>
      <c r="AP35" s="20">
        <f>SUMPRODUCT($AL35:$AO35,$AL$7:$AO$7)</f>
        <v>7.4083333333333332</v>
      </c>
      <c r="AR35" s="14">
        <f t="shared" si="6"/>
        <v>7.438083333333334</v>
      </c>
      <c r="AT35" s="26">
        <f t="shared" si="7"/>
        <v>7</v>
      </c>
    </row>
    <row r="36" spans="1:46" x14ac:dyDescent="0.25">
      <c r="A36">
        <v>27</v>
      </c>
      <c r="B36">
        <v>314271770</v>
      </c>
      <c r="C36" t="s">
        <v>96</v>
      </c>
      <c r="D36" t="s">
        <v>97</v>
      </c>
      <c r="E36" t="s">
        <v>98</v>
      </c>
      <c r="F36" t="s">
        <v>95</v>
      </c>
      <c r="G36">
        <v>2017</v>
      </c>
      <c r="H36" t="s">
        <v>29</v>
      </c>
      <c r="I36" s="3">
        <v>4</v>
      </c>
      <c r="J36" s="3">
        <v>5</v>
      </c>
      <c r="K36" s="3">
        <v>7.2</v>
      </c>
      <c r="L36" s="3">
        <v>8.4</v>
      </c>
      <c r="M36" s="3">
        <v>2.83</v>
      </c>
      <c r="N36" s="3">
        <v>10</v>
      </c>
      <c r="O36" s="3">
        <v>5.8</v>
      </c>
      <c r="P36" s="3">
        <v>6.94</v>
      </c>
      <c r="Q36" s="3">
        <v>6.25</v>
      </c>
      <c r="R36" s="3">
        <v>5.93</v>
      </c>
      <c r="S36" s="10">
        <f t="shared" si="1"/>
        <v>6.4833333333333325</v>
      </c>
      <c r="U36" s="10">
        <f t="shared" si="2"/>
        <v>10</v>
      </c>
      <c r="V36" s="10">
        <f t="shared" si="2"/>
        <v>8.4</v>
      </c>
      <c r="W36" s="10">
        <f t="shared" si="2"/>
        <v>7.2</v>
      </c>
      <c r="X36" s="10">
        <f t="shared" si="2"/>
        <v>6.94</v>
      </c>
      <c r="Y36" s="10">
        <f t="shared" si="2"/>
        <v>6.25</v>
      </c>
      <c r="Z36" s="10">
        <f t="shared" si="2"/>
        <v>5.93</v>
      </c>
      <c r="AA36" s="10">
        <f t="shared" si="2"/>
        <v>5.8</v>
      </c>
      <c r="AB36" s="10">
        <f t="shared" si="2"/>
        <v>5</v>
      </c>
      <c r="AC36" s="10">
        <f t="shared" si="2"/>
        <v>2.83</v>
      </c>
      <c r="AD36" s="22">
        <f t="shared" si="3"/>
        <v>7.0873333333333326</v>
      </c>
      <c r="AF36" s="3">
        <v>3.4</v>
      </c>
      <c r="AG36" s="3">
        <v>2.5</v>
      </c>
      <c r="AH36" s="3">
        <v>7.5</v>
      </c>
      <c r="AI36" s="19">
        <v>0</v>
      </c>
      <c r="AJ36" s="10">
        <f>AVERAGE(AF36:AI36)</f>
        <v>3.35</v>
      </c>
      <c r="AL36" s="10">
        <f t="shared" si="5"/>
        <v>7.5</v>
      </c>
      <c r="AM36" s="10">
        <f t="shared" si="5"/>
        <v>3.4</v>
      </c>
      <c r="AN36" s="10">
        <f t="shared" si="5"/>
        <v>2.5</v>
      </c>
      <c r="AO36" s="10">
        <f t="shared" si="5"/>
        <v>0</v>
      </c>
      <c r="AP36" s="20">
        <f>SUMPRODUCT($AL36:$AO36,$AL$7:$AO$7)</f>
        <v>4.5199999999999996</v>
      </c>
      <c r="AR36" s="14">
        <f t="shared" si="6"/>
        <v>5.2718333333333334</v>
      </c>
      <c r="AT36" s="26" t="str">
        <f t="shared" si="7"/>
        <v>NA</v>
      </c>
    </row>
    <row r="40" spans="1:46" x14ac:dyDescent="0.25">
      <c r="AL40" s="23" t="s">
        <v>148</v>
      </c>
      <c r="AM40" t="s">
        <v>151</v>
      </c>
    </row>
    <row r="41" spans="1:46" x14ac:dyDescent="0.25">
      <c r="AL41" s="24">
        <v>6</v>
      </c>
      <c r="AM41" s="25">
        <v>2</v>
      </c>
    </row>
    <row r="42" spans="1:46" x14ac:dyDescent="0.25">
      <c r="AL42" s="24">
        <v>7</v>
      </c>
      <c r="AM42" s="25">
        <v>3</v>
      </c>
    </row>
    <row r="43" spans="1:46" x14ac:dyDescent="0.25">
      <c r="AL43" s="24">
        <v>8</v>
      </c>
      <c r="AM43" s="25">
        <v>8</v>
      </c>
    </row>
    <row r="44" spans="1:46" x14ac:dyDescent="0.25">
      <c r="AL44" s="24">
        <v>9</v>
      </c>
      <c r="AM44" s="25">
        <v>2</v>
      </c>
    </row>
    <row r="45" spans="1:46" x14ac:dyDescent="0.25">
      <c r="AL45" s="24">
        <v>10</v>
      </c>
      <c r="AM45" s="25">
        <v>1</v>
      </c>
    </row>
    <row r="46" spans="1:46" x14ac:dyDescent="0.25">
      <c r="AL46" s="24" t="s">
        <v>149</v>
      </c>
      <c r="AM46" s="25">
        <v>5</v>
      </c>
    </row>
    <row r="47" spans="1:46" x14ac:dyDescent="0.25">
      <c r="AL47" s="24" t="s">
        <v>100</v>
      </c>
      <c r="AM47" s="25">
        <v>6</v>
      </c>
    </row>
  </sheetData>
  <autoFilter ref="A9:S36" xr:uid="{BF3E403D-C8E1-4958-936D-186D79E7FB1A}"/>
  <mergeCells count="10">
    <mergeCell ref="U6:AC6"/>
    <mergeCell ref="AL6:AO6"/>
    <mergeCell ref="A7:B7"/>
    <mergeCell ref="C7:G7"/>
    <mergeCell ref="A1:I1"/>
    <mergeCell ref="A2:I2"/>
    <mergeCell ref="B4:G4"/>
    <mergeCell ref="B5:G5"/>
    <mergeCell ref="A6:B6"/>
    <mergeCell ref="C6:G6"/>
  </mergeCell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zoomScale="80" zoomScaleNormal="8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sqref="A1:I1"/>
    </sheetView>
  </sheetViews>
  <sheetFormatPr defaultColWidth="8.77734375" defaultRowHeight="13.2" x14ac:dyDescent="0.25"/>
  <cols>
    <col min="1" max="1" width="6" customWidth="1"/>
    <col min="2" max="4" width="12" customWidth="1"/>
    <col min="5" max="5" width="20" customWidth="1"/>
    <col min="6" max="6" width="12" customWidth="1"/>
    <col min="7" max="7" width="5" customWidth="1"/>
    <col min="8" max="8" width="8" customWidth="1"/>
    <col min="9" max="9" width="40" customWidth="1"/>
  </cols>
  <sheetData>
    <row r="1" spans="1:32" ht="21" x14ac:dyDescent="0.4">
      <c r="A1" s="31" t="s">
        <v>0</v>
      </c>
      <c r="B1" s="30"/>
      <c r="C1" s="30"/>
      <c r="D1" s="30"/>
      <c r="E1" s="30"/>
      <c r="F1" s="30"/>
      <c r="G1" s="30"/>
      <c r="H1" s="30"/>
      <c r="I1" s="30"/>
    </row>
    <row r="2" spans="1:32" ht="21" x14ac:dyDescent="0.4">
      <c r="A2" s="31" t="s">
        <v>1</v>
      </c>
      <c r="B2" s="30"/>
      <c r="C2" s="30"/>
      <c r="D2" s="30"/>
      <c r="E2" s="30"/>
      <c r="F2" s="30"/>
      <c r="G2" s="30"/>
      <c r="H2" s="30"/>
      <c r="I2" s="30"/>
    </row>
    <row r="4" spans="1:32" x14ac:dyDescent="0.25">
      <c r="A4" s="1" t="s">
        <v>2</v>
      </c>
      <c r="B4" s="32" t="s">
        <v>3</v>
      </c>
      <c r="C4" s="30"/>
      <c r="D4" s="30"/>
      <c r="E4" s="30"/>
      <c r="F4" s="30"/>
      <c r="G4" s="30"/>
      <c r="H4" s="1" t="s">
        <v>4</v>
      </c>
    </row>
    <row r="5" spans="1:32" x14ac:dyDescent="0.25">
      <c r="A5" s="2" t="s">
        <v>5</v>
      </c>
      <c r="B5" s="28" t="s">
        <v>6</v>
      </c>
      <c r="C5" s="30"/>
      <c r="D5" s="30"/>
      <c r="E5" s="30"/>
      <c r="F5" s="30"/>
      <c r="G5" s="30"/>
      <c r="H5" s="2" t="s">
        <v>7</v>
      </c>
    </row>
    <row r="6" spans="1:32" x14ac:dyDescent="0.25">
      <c r="A6" s="29" t="s">
        <v>8</v>
      </c>
      <c r="B6" s="30"/>
      <c r="C6" s="30" t="s">
        <v>9</v>
      </c>
      <c r="D6" s="30"/>
      <c r="E6" s="30"/>
      <c r="F6" s="30"/>
      <c r="G6" s="30"/>
    </row>
    <row r="7" spans="1:32" x14ac:dyDescent="0.25">
      <c r="A7" s="29" t="s">
        <v>10</v>
      </c>
      <c r="B7" s="30"/>
      <c r="C7" s="30" t="s">
        <v>11</v>
      </c>
      <c r="D7" s="30"/>
      <c r="E7" s="30"/>
      <c r="F7" s="30"/>
      <c r="G7" s="30"/>
      <c r="J7" s="16">
        <f>J8/SUM($J$8:$AE$8)</f>
        <v>3.125E-2</v>
      </c>
      <c r="K7" s="16">
        <f t="shared" ref="K7:AE7" si="0">K8/SUM($J$8:$AE$8)</f>
        <v>3.125E-2</v>
      </c>
      <c r="L7" s="16">
        <f t="shared" si="0"/>
        <v>3.125E-2</v>
      </c>
      <c r="M7" s="16">
        <f t="shared" si="0"/>
        <v>3.125E-2</v>
      </c>
      <c r="N7" s="16">
        <f t="shared" si="0"/>
        <v>3.125E-2</v>
      </c>
      <c r="O7" s="16">
        <f t="shared" si="0"/>
        <v>3.125E-2</v>
      </c>
      <c r="P7" s="16">
        <f t="shared" si="0"/>
        <v>3.125E-2</v>
      </c>
      <c r="Q7" s="16">
        <f t="shared" si="0"/>
        <v>3.125E-2</v>
      </c>
      <c r="R7" s="16">
        <f t="shared" si="0"/>
        <v>6.25E-2</v>
      </c>
      <c r="S7" s="16">
        <f t="shared" si="0"/>
        <v>6.25E-2</v>
      </c>
      <c r="T7" s="16">
        <f t="shared" si="0"/>
        <v>6.25E-2</v>
      </c>
      <c r="U7" s="16">
        <f t="shared" si="0"/>
        <v>6.25E-2</v>
      </c>
      <c r="V7" s="16">
        <f t="shared" si="0"/>
        <v>6.25E-2</v>
      </c>
      <c r="W7" s="16">
        <f t="shared" si="0"/>
        <v>6.25E-2</v>
      </c>
      <c r="X7" s="16">
        <f t="shared" si="0"/>
        <v>6.25E-2</v>
      </c>
      <c r="Y7" s="16">
        <f t="shared" si="0"/>
        <v>6.25E-2</v>
      </c>
      <c r="Z7" s="16">
        <f t="shared" si="0"/>
        <v>3.125E-2</v>
      </c>
      <c r="AA7" s="16">
        <f t="shared" si="0"/>
        <v>3.125E-2</v>
      </c>
      <c r="AB7" s="16">
        <f t="shared" si="0"/>
        <v>3.125E-2</v>
      </c>
      <c r="AC7" s="16">
        <f t="shared" si="0"/>
        <v>3.125E-2</v>
      </c>
      <c r="AD7" s="16">
        <f t="shared" si="0"/>
        <v>3.125E-2</v>
      </c>
      <c r="AE7" s="16">
        <f t="shared" si="0"/>
        <v>9.375E-2</v>
      </c>
    </row>
    <row r="8" spans="1:32" x14ac:dyDescent="0.25"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2</v>
      </c>
      <c r="S8" s="16">
        <v>2</v>
      </c>
      <c r="T8" s="16">
        <v>2</v>
      </c>
      <c r="U8" s="16">
        <v>2</v>
      </c>
      <c r="V8" s="16">
        <v>2</v>
      </c>
      <c r="W8" s="16">
        <v>2</v>
      </c>
      <c r="X8" s="16">
        <v>2</v>
      </c>
      <c r="Y8" s="16">
        <v>2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3</v>
      </c>
    </row>
    <row r="9" spans="1:32" x14ac:dyDescent="0.25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99</v>
      </c>
      <c r="J9" s="5" t="s">
        <v>111</v>
      </c>
      <c r="K9" s="5" t="s">
        <v>112</v>
      </c>
      <c r="L9" s="5" t="s">
        <v>113</v>
      </c>
      <c r="M9" s="5" t="s">
        <v>114</v>
      </c>
      <c r="N9" s="5" t="s">
        <v>115</v>
      </c>
      <c r="O9" s="5" t="s">
        <v>116</v>
      </c>
      <c r="P9" s="5" t="s">
        <v>117</v>
      </c>
      <c r="Q9" s="5" t="s">
        <v>118</v>
      </c>
      <c r="R9" s="5" t="s">
        <v>119</v>
      </c>
      <c r="S9" s="5" t="s">
        <v>120</v>
      </c>
      <c r="T9" s="5" t="s">
        <v>121</v>
      </c>
      <c r="U9" s="5" t="s">
        <v>122</v>
      </c>
      <c r="V9" s="5" t="s">
        <v>123</v>
      </c>
      <c r="W9" s="5" t="s">
        <v>124</v>
      </c>
      <c r="X9" s="5" t="s">
        <v>125</v>
      </c>
      <c r="Y9" s="5" t="s">
        <v>126</v>
      </c>
      <c r="Z9" s="5" t="s">
        <v>127</v>
      </c>
      <c r="AA9" s="5" t="s">
        <v>128</v>
      </c>
      <c r="AB9" s="5" t="s">
        <v>129</v>
      </c>
      <c r="AC9" s="5" t="s">
        <v>130</v>
      </c>
      <c r="AD9" s="5" t="s">
        <v>131</v>
      </c>
      <c r="AE9" s="5" t="s">
        <v>132</v>
      </c>
      <c r="AF9" s="6" t="s">
        <v>133</v>
      </c>
    </row>
    <row r="10" spans="1:32" x14ac:dyDescent="0.25">
      <c r="A10">
        <v>1</v>
      </c>
      <c r="B10">
        <v>410006654</v>
      </c>
      <c r="C10" t="s">
        <v>20</v>
      </c>
      <c r="D10" t="s">
        <v>21</v>
      </c>
      <c r="E10" t="s">
        <v>22</v>
      </c>
      <c r="F10" t="s">
        <v>23</v>
      </c>
      <c r="G10">
        <v>2014</v>
      </c>
      <c r="H10" t="s">
        <v>24</v>
      </c>
      <c r="I10" s="3">
        <v>1</v>
      </c>
      <c r="J10" s="4">
        <f>2/3</f>
        <v>0.66666666666666663</v>
      </c>
      <c r="K10" s="4">
        <f>4/5</f>
        <v>0.8</v>
      </c>
      <c r="L10" s="4">
        <f>1/2</f>
        <v>0.5</v>
      </c>
      <c r="M10" s="4">
        <v>1</v>
      </c>
      <c r="N10" s="4">
        <f>1/2</f>
        <v>0.5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1</v>
      </c>
      <c r="AF10" s="4">
        <f>SUMPRODUCT($J$7:$AE$7,J10:AE10)*10</f>
        <v>9.5208333333333339</v>
      </c>
    </row>
    <row r="11" spans="1:32" x14ac:dyDescent="0.25">
      <c r="A11">
        <v>2</v>
      </c>
      <c r="B11">
        <v>314335955</v>
      </c>
      <c r="C11" t="s">
        <v>25</v>
      </c>
      <c r="D11" t="s">
        <v>26</v>
      </c>
      <c r="E11" t="s">
        <v>27</v>
      </c>
      <c r="F11" t="s">
        <v>28</v>
      </c>
      <c r="G11">
        <v>2017</v>
      </c>
      <c r="H11" t="s">
        <v>29</v>
      </c>
      <c r="I11" s="3">
        <v>3</v>
      </c>
      <c r="J11" s="4">
        <f>2/3</f>
        <v>0.66666666666666663</v>
      </c>
      <c r="K11" s="4">
        <f>3/5</f>
        <v>0.6</v>
      </c>
      <c r="L11" s="4">
        <f>1/2</f>
        <v>0.5</v>
      </c>
      <c r="M11" s="4">
        <v>1</v>
      </c>
      <c r="N11" s="4">
        <f>1/2</f>
        <v>0.5</v>
      </c>
      <c r="O11" s="4">
        <v>0</v>
      </c>
      <c r="P11" s="4">
        <v>0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0</v>
      </c>
      <c r="AA11" s="4">
        <v>1</v>
      </c>
      <c r="AB11" s="4">
        <v>1</v>
      </c>
      <c r="AC11" s="4">
        <v>1</v>
      </c>
      <c r="AD11" s="4">
        <v>0</v>
      </c>
      <c r="AE11" s="4">
        <v>1</v>
      </c>
      <c r="AF11" s="4">
        <f t="shared" ref="AF11:AF35" si="1">SUMPRODUCT($J$7:$AE$7,J11:AE11)*10</f>
        <v>8.2083333333333321</v>
      </c>
    </row>
    <row r="12" spans="1:32" x14ac:dyDescent="0.25">
      <c r="A12">
        <v>3</v>
      </c>
      <c r="B12">
        <v>314160223</v>
      </c>
      <c r="C12" t="s">
        <v>30</v>
      </c>
      <c r="D12" t="s">
        <v>31</v>
      </c>
      <c r="E12" t="s">
        <v>32</v>
      </c>
      <c r="F12" t="s">
        <v>23</v>
      </c>
      <c r="G12">
        <v>2017</v>
      </c>
      <c r="H12" t="s">
        <v>29</v>
      </c>
      <c r="I12" s="3">
        <v>1</v>
      </c>
      <c r="J12" s="4">
        <f>2/3</f>
        <v>0.66666666666666663</v>
      </c>
      <c r="K12" s="4">
        <f>4/5</f>
        <v>0.8</v>
      </c>
      <c r="L12" s="4">
        <f>1/2</f>
        <v>0.5</v>
      </c>
      <c r="M12" s="4">
        <v>1</v>
      </c>
      <c r="N12" s="4">
        <f>1/2</f>
        <v>0.5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>
        <v>1</v>
      </c>
      <c r="AF12" s="4">
        <f t="shared" si="1"/>
        <v>9.5208333333333339</v>
      </c>
    </row>
    <row r="13" spans="1:32" x14ac:dyDescent="0.25">
      <c r="A13">
        <v>4</v>
      </c>
      <c r="B13">
        <v>314002978</v>
      </c>
      <c r="C13" t="s">
        <v>33</v>
      </c>
      <c r="D13" t="s">
        <v>34</v>
      </c>
      <c r="E13" t="s">
        <v>35</v>
      </c>
      <c r="F13" t="s">
        <v>28</v>
      </c>
      <c r="G13">
        <v>2017</v>
      </c>
      <c r="H13" t="s">
        <v>29</v>
      </c>
      <c r="I13" s="3">
        <v>2</v>
      </c>
      <c r="J13" s="4">
        <v>1</v>
      </c>
      <c r="K13" s="4">
        <f>3/5</f>
        <v>0.6</v>
      </c>
      <c r="L13" s="4">
        <f>1/2</f>
        <v>0.5</v>
      </c>
      <c r="M13" s="4">
        <v>1</v>
      </c>
      <c r="N13" s="4">
        <v>1</v>
      </c>
      <c r="O13" s="4">
        <v>0</v>
      </c>
      <c r="P13" s="4">
        <v>0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0</v>
      </c>
      <c r="X13" s="4">
        <v>1</v>
      </c>
      <c r="Y13" s="4">
        <v>1</v>
      </c>
      <c r="Z13" s="4">
        <v>0</v>
      </c>
      <c r="AA13" s="4">
        <v>0</v>
      </c>
      <c r="AB13" s="4">
        <v>1</v>
      </c>
      <c r="AC13" s="4">
        <v>1</v>
      </c>
      <c r="AD13" s="4">
        <v>1</v>
      </c>
      <c r="AE13" s="4">
        <v>1</v>
      </c>
      <c r="AF13" s="4">
        <f t="shared" si="1"/>
        <v>7.84375</v>
      </c>
    </row>
    <row r="14" spans="1:32" x14ac:dyDescent="0.25">
      <c r="A14">
        <v>5</v>
      </c>
      <c r="B14">
        <v>306732449</v>
      </c>
      <c r="C14" t="s">
        <v>36</v>
      </c>
      <c r="D14" t="s">
        <v>37</v>
      </c>
      <c r="E14" t="s">
        <v>38</v>
      </c>
      <c r="F14" t="s">
        <v>28</v>
      </c>
      <c r="G14">
        <v>2011</v>
      </c>
      <c r="H14" t="s">
        <v>24</v>
      </c>
      <c r="I14" s="3" t="s">
        <v>101</v>
      </c>
      <c r="J14" s="4" t="s">
        <v>100</v>
      </c>
      <c r="K14" s="4" t="s">
        <v>100</v>
      </c>
      <c r="L14" s="4" t="s">
        <v>100</v>
      </c>
      <c r="M14" s="4" t="s">
        <v>100</v>
      </c>
      <c r="N14" s="4" t="s">
        <v>100</v>
      </c>
      <c r="O14" s="4" t="s">
        <v>100</v>
      </c>
      <c r="P14" s="4" t="s">
        <v>100</v>
      </c>
      <c r="Q14" s="4" t="s">
        <v>100</v>
      </c>
      <c r="R14" s="4" t="s">
        <v>100</v>
      </c>
      <c r="S14" s="4" t="s">
        <v>100</v>
      </c>
      <c r="T14" s="4" t="s">
        <v>100</v>
      </c>
      <c r="U14" s="4" t="s">
        <v>100</v>
      </c>
      <c r="V14" s="4" t="s">
        <v>100</v>
      </c>
      <c r="W14" s="4" t="s">
        <v>100</v>
      </c>
      <c r="X14" s="4" t="s">
        <v>100</v>
      </c>
      <c r="Y14" s="4" t="s">
        <v>100</v>
      </c>
      <c r="Z14" s="4" t="s">
        <v>100</v>
      </c>
      <c r="AA14" s="4" t="s">
        <v>100</v>
      </c>
      <c r="AB14" s="4" t="s">
        <v>100</v>
      </c>
      <c r="AC14" s="4" t="s">
        <v>100</v>
      </c>
      <c r="AD14" s="4" t="s">
        <v>100</v>
      </c>
      <c r="AE14" s="4" t="s">
        <v>100</v>
      </c>
      <c r="AF14" s="4" t="s">
        <v>100</v>
      </c>
    </row>
    <row r="15" spans="1:32" x14ac:dyDescent="0.25">
      <c r="A15">
        <v>6</v>
      </c>
      <c r="B15">
        <v>312080855</v>
      </c>
      <c r="C15" t="s">
        <v>39</v>
      </c>
      <c r="D15" t="s">
        <v>40</v>
      </c>
      <c r="E15" t="s">
        <v>41</v>
      </c>
      <c r="F15" t="s">
        <v>28</v>
      </c>
      <c r="G15">
        <v>2015</v>
      </c>
      <c r="H15" t="s">
        <v>29</v>
      </c>
      <c r="I15" s="3" t="s">
        <v>101</v>
      </c>
      <c r="J15" s="4" t="s">
        <v>100</v>
      </c>
      <c r="K15" s="4" t="s">
        <v>100</v>
      </c>
      <c r="L15" s="4" t="s">
        <v>100</v>
      </c>
      <c r="M15" s="4" t="s">
        <v>100</v>
      </c>
      <c r="N15" s="4" t="s">
        <v>100</v>
      </c>
      <c r="O15" s="4" t="s">
        <v>100</v>
      </c>
      <c r="P15" s="4" t="s">
        <v>100</v>
      </c>
      <c r="Q15" s="4" t="s">
        <v>100</v>
      </c>
      <c r="R15" s="4" t="s">
        <v>100</v>
      </c>
      <c r="S15" s="4" t="s">
        <v>100</v>
      </c>
      <c r="T15" s="4" t="s">
        <v>100</v>
      </c>
      <c r="U15" s="4" t="s">
        <v>100</v>
      </c>
      <c r="V15" s="4" t="s">
        <v>100</v>
      </c>
      <c r="W15" s="4" t="s">
        <v>100</v>
      </c>
      <c r="X15" s="4" t="s">
        <v>100</v>
      </c>
      <c r="Y15" s="4" t="s">
        <v>100</v>
      </c>
      <c r="Z15" s="4" t="s">
        <v>100</v>
      </c>
      <c r="AA15" s="4" t="s">
        <v>100</v>
      </c>
      <c r="AB15" s="4" t="s">
        <v>100</v>
      </c>
      <c r="AC15" s="4" t="s">
        <v>100</v>
      </c>
      <c r="AD15" s="4" t="s">
        <v>100</v>
      </c>
      <c r="AE15" s="4" t="s">
        <v>100</v>
      </c>
      <c r="AF15" s="4" t="s">
        <v>100</v>
      </c>
    </row>
    <row r="16" spans="1:32" x14ac:dyDescent="0.25">
      <c r="A16">
        <v>7</v>
      </c>
      <c r="B16">
        <v>307145341</v>
      </c>
      <c r="C16" t="s">
        <v>42</v>
      </c>
      <c r="D16" t="s">
        <v>43</v>
      </c>
      <c r="E16" t="s">
        <v>44</v>
      </c>
      <c r="F16" t="s">
        <v>28</v>
      </c>
      <c r="G16">
        <v>2010</v>
      </c>
      <c r="H16" t="s">
        <v>24</v>
      </c>
      <c r="I16" s="3">
        <v>4</v>
      </c>
      <c r="J16" s="4">
        <f>2/3</f>
        <v>0.66666666666666663</v>
      </c>
      <c r="K16" s="4">
        <v>0</v>
      </c>
      <c r="L16" s="4">
        <v>0</v>
      </c>
      <c r="M16" s="4">
        <v>1</v>
      </c>
      <c r="N16" s="4">
        <f>1/2</f>
        <v>0.5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f t="shared" si="1"/>
        <v>0.67708333333333326</v>
      </c>
    </row>
    <row r="17" spans="1:32" x14ac:dyDescent="0.25">
      <c r="A17">
        <v>8</v>
      </c>
      <c r="B17">
        <v>312104629</v>
      </c>
      <c r="C17" t="s">
        <v>45</v>
      </c>
      <c r="D17" t="s">
        <v>46</v>
      </c>
      <c r="E17" t="s">
        <v>47</v>
      </c>
      <c r="F17" t="s">
        <v>28</v>
      </c>
      <c r="G17">
        <v>2015</v>
      </c>
      <c r="H17" t="s">
        <v>29</v>
      </c>
      <c r="I17" s="3">
        <v>10</v>
      </c>
      <c r="J17" s="4">
        <f>2/3</f>
        <v>0.66666666666666663</v>
      </c>
      <c r="K17" s="4">
        <f>1/3</f>
        <v>0.33333333333333331</v>
      </c>
      <c r="L17" s="4">
        <v>1</v>
      </c>
      <c r="M17" s="4">
        <v>1</v>
      </c>
      <c r="N17" s="4">
        <v>0</v>
      </c>
      <c r="O17" s="4">
        <v>1</v>
      </c>
      <c r="P17" s="4">
        <v>1</v>
      </c>
      <c r="Q17" s="4">
        <f>1/2</f>
        <v>0.5</v>
      </c>
      <c r="R17" s="4">
        <v>0</v>
      </c>
      <c r="S17" s="4">
        <v>0</v>
      </c>
      <c r="T17" s="4">
        <v>1</v>
      </c>
      <c r="U17" s="4">
        <f>3/4</f>
        <v>0.75</v>
      </c>
      <c r="V17" s="4">
        <v>0</v>
      </c>
      <c r="W17" s="4">
        <v>0</v>
      </c>
      <c r="X17" s="4">
        <v>1</v>
      </c>
      <c r="Y17" s="4">
        <v>1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f t="shared" si="1"/>
        <v>4.0625</v>
      </c>
    </row>
    <row r="18" spans="1:32" x14ac:dyDescent="0.25">
      <c r="A18">
        <v>9</v>
      </c>
      <c r="B18">
        <v>309500599</v>
      </c>
      <c r="C18" t="s">
        <v>48</v>
      </c>
      <c r="D18" t="s">
        <v>31</v>
      </c>
      <c r="E18" t="s">
        <v>49</v>
      </c>
      <c r="F18" t="s">
        <v>28</v>
      </c>
      <c r="G18">
        <v>2012</v>
      </c>
      <c r="H18" t="s">
        <v>24</v>
      </c>
      <c r="I18" s="3">
        <v>6</v>
      </c>
      <c r="J18" s="4">
        <f>2/3</f>
        <v>0.66666666666666663</v>
      </c>
      <c r="K18" s="4">
        <f>4/5</f>
        <v>0.8</v>
      </c>
      <c r="L18" s="4">
        <f>1/2</f>
        <v>0.5</v>
      </c>
      <c r="M18" s="4">
        <v>1</v>
      </c>
      <c r="N18" s="4">
        <f>1/2</f>
        <v>0.5</v>
      </c>
      <c r="O18" s="4">
        <v>1</v>
      </c>
      <c r="P18" s="4">
        <v>1</v>
      </c>
      <c r="Q18" s="4">
        <v>1</v>
      </c>
      <c r="R18" s="4">
        <v>0</v>
      </c>
      <c r="S18" s="4">
        <v>0</v>
      </c>
      <c r="T18" s="4">
        <v>0</v>
      </c>
      <c r="U18" s="4">
        <v>1</v>
      </c>
      <c r="V18" s="4">
        <v>0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0</v>
      </c>
      <c r="AC18" s="4">
        <v>0</v>
      </c>
      <c r="AD18" s="4">
        <v>1</v>
      </c>
      <c r="AE18" s="4">
        <v>0</v>
      </c>
      <c r="AF18" s="4">
        <f t="shared" si="1"/>
        <v>5.4583333333333339</v>
      </c>
    </row>
    <row r="19" spans="1:32" x14ac:dyDescent="0.25">
      <c r="A19">
        <v>10</v>
      </c>
      <c r="B19">
        <v>313301261</v>
      </c>
      <c r="C19" t="s">
        <v>50</v>
      </c>
      <c r="D19" t="s">
        <v>51</v>
      </c>
      <c r="E19" t="s">
        <v>52</v>
      </c>
      <c r="F19" t="s">
        <v>28</v>
      </c>
      <c r="G19">
        <v>2016</v>
      </c>
      <c r="H19" t="s">
        <v>29</v>
      </c>
      <c r="I19" s="3">
        <v>11</v>
      </c>
      <c r="J19" s="4">
        <v>1</v>
      </c>
      <c r="K19" s="4">
        <f>2/5</f>
        <v>0.4</v>
      </c>
      <c r="L19" s="4">
        <v>1</v>
      </c>
      <c r="M19" s="4">
        <v>0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 t="s">
        <v>100</v>
      </c>
      <c r="V19" s="4" t="s">
        <v>100</v>
      </c>
      <c r="W19" s="4">
        <v>0</v>
      </c>
      <c r="X19" s="4" t="s">
        <v>100</v>
      </c>
      <c r="Y19" s="4">
        <v>1</v>
      </c>
      <c r="Z19" s="4">
        <v>0.5</v>
      </c>
      <c r="AA19" s="4" t="s">
        <v>100</v>
      </c>
      <c r="AB19" s="4" t="s">
        <v>100</v>
      </c>
      <c r="AC19" s="4" t="s">
        <v>100</v>
      </c>
      <c r="AD19" s="4">
        <v>0</v>
      </c>
      <c r="AE19" s="4">
        <v>1</v>
      </c>
      <c r="AF19" s="4">
        <f t="shared" si="1"/>
        <v>5.59375</v>
      </c>
    </row>
    <row r="20" spans="1:32" x14ac:dyDescent="0.25">
      <c r="A20">
        <v>11</v>
      </c>
      <c r="B20">
        <v>313291072</v>
      </c>
      <c r="C20" t="s">
        <v>53</v>
      </c>
      <c r="D20" t="s">
        <v>54</v>
      </c>
      <c r="E20" t="s">
        <v>55</v>
      </c>
      <c r="F20" t="s">
        <v>28</v>
      </c>
      <c r="G20">
        <v>2016</v>
      </c>
      <c r="H20" t="s">
        <v>29</v>
      </c>
      <c r="I20" s="3">
        <v>7</v>
      </c>
      <c r="J20" s="4">
        <f>2/3</f>
        <v>0.66666666666666663</v>
      </c>
      <c r="K20" s="4">
        <f>3/5</f>
        <v>0.6</v>
      </c>
      <c r="L20" s="4">
        <f>1/2</f>
        <v>0.5</v>
      </c>
      <c r="M20" s="4">
        <v>1</v>
      </c>
      <c r="N20" s="4">
        <v>1</v>
      </c>
      <c r="O20" s="4">
        <v>0</v>
      </c>
      <c r="P20" s="4">
        <v>0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0</v>
      </c>
      <c r="AA20" s="4">
        <v>1</v>
      </c>
      <c r="AB20" s="4">
        <v>1</v>
      </c>
      <c r="AC20" s="4">
        <v>1</v>
      </c>
      <c r="AD20" s="4">
        <v>1</v>
      </c>
      <c r="AE20" s="4">
        <v>1</v>
      </c>
      <c r="AF20" s="4">
        <f t="shared" si="1"/>
        <v>8.6770833333333321</v>
      </c>
    </row>
    <row r="21" spans="1:32" x14ac:dyDescent="0.25">
      <c r="A21">
        <v>12</v>
      </c>
      <c r="B21">
        <v>312114983</v>
      </c>
      <c r="C21" t="s">
        <v>56</v>
      </c>
      <c r="D21" t="s">
        <v>57</v>
      </c>
      <c r="E21" t="s">
        <v>58</v>
      </c>
      <c r="F21" t="s">
        <v>28</v>
      </c>
      <c r="G21">
        <v>2015</v>
      </c>
      <c r="H21" t="s">
        <v>29</v>
      </c>
      <c r="I21" s="3">
        <v>10</v>
      </c>
      <c r="J21" s="4">
        <f>2/3</f>
        <v>0.66666666666666663</v>
      </c>
      <c r="K21" s="4">
        <f>1/3</f>
        <v>0.33333333333333331</v>
      </c>
      <c r="L21" s="4">
        <v>1</v>
      </c>
      <c r="M21" s="4">
        <v>1</v>
      </c>
      <c r="N21" s="4">
        <v>0</v>
      </c>
      <c r="O21" s="4">
        <v>1</v>
      </c>
      <c r="P21" s="4">
        <v>1</v>
      </c>
      <c r="Q21" s="4">
        <f>1/2</f>
        <v>0.5</v>
      </c>
      <c r="R21" s="4">
        <v>0</v>
      </c>
      <c r="S21" s="4">
        <v>0</v>
      </c>
      <c r="T21" s="4">
        <v>1</v>
      </c>
      <c r="U21" s="4">
        <f>3/4</f>
        <v>0.75</v>
      </c>
      <c r="V21" s="4">
        <v>0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f t="shared" si="1"/>
        <v>4.0625</v>
      </c>
    </row>
    <row r="22" spans="1:32" x14ac:dyDescent="0.25">
      <c r="A22">
        <v>13</v>
      </c>
      <c r="B22">
        <v>313671380</v>
      </c>
      <c r="C22" t="s">
        <v>59</v>
      </c>
      <c r="D22" t="s">
        <v>51</v>
      </c>
      <c r="E22" t="s">
        <v>60</v>
      </c>
      <c r="F22" t="s">
        <v>28</v>
      </c>
      <c r="G22">
        <v>2016</v>
      </c>
      <c r="H22" t="s">
        <v>29</v>
      </c>
      <c r="I22" s="3">
        <v>11</v>
      </c>
      <c r="J22" s="4">
        <v>1</v>
      </c>
      <c r="K22" s="4">
        <f>2/5</f>
        <v>0.4</v>
      </c>
      <c r="L22" s="4">
        <v>1</v>
      </c>
      <c r="M22" s="4">
        <v>0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 t="s">
        <v>100</v>
      </c>
      <c r="V22" s="4" t="s">
        <v>100</v>
      </c>
      <c r="W22" s="4">
        <v>0</v>
      </c>
      <c r="X22" s="4" t="s">
        <v>100</v>
      </c>
      <c r="Y22" s="4">
        <v>1</v>
      </c>
      <c r="Z22" s="4">
        <v>0.5</v>
      </c>
      <c r="AA22" s="4" t="s">
        <v>100</v>
      </c>
      <c r="AB22" s="4" t="s">
        <v>100</v>
      </c>
      <c r="AC22" s="4" t="s">
        <v>100</v>
      </c>
      <c r="AD22" s="4">
        <v>0</v>
      </c>
      <c r="AE22" s="4">
        <v>1</v>
      </c>
      <c r="AF22" s="4">
        <f t="shared" si="1"/>
        <v>5.59375</v>
      </c>
    </row>
    <row r="23" spans="1:32" x14ac:dyDescent="0.25">
      <c r="A23">
        <v>14</v>
      </c>
      <c r="B23">
        <v>314279556</v>
      </c>
      <c r="C23" t="s">
        <v>61</v>
      </c>
      <c r="D23" t="s">
        <v>62</v>
      </c>
      <c r="E23" t="s">
        <v>63</v>
      </c>
      <c r="F23" t="s">
        <v>28</v>
      </c>
      <c r="G23">
        <v>2017</v>
      </c>
      <c r="H23" t="s">
        <v>29</v>
      </c>
      <c r="I23" s="3">
        <v>9</v>
      </c>
      <c r="J23" s="4">
        <f>2/3</f>
        <v>0.66666666666666663</v>
      </c>
      <c r="K23" s="4">
        <f>3/5</f>
        <v>0.6</v>
      </c>
      <c r="L23" s="4">
        <f>1/2</f>
        <v>0.5</v>
      </c>
      <c r="M23" s="4">
        <v>1</v>
      </c>
      <c r="N23" s="4">
        <v>1</v>
      </c>
      <c r="O23" s="4">
        <v>0</v>
      </c>
      <c r="P23" s="4">
        <v>0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0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4">
        <f t="shared" si="1"/>
        <v>8.6770833333333321</v>
      </c>
    </row>
    <row r="24" spans="1:32" x14ac:dyDescent="0.25">
      <c r="A24">
        <v>15</v>
      </c>
      <c r="B24">
        <v>310552794</v>
      </c>
      <c r="C24" t="s">
        <v>64</v>
      </c>
      <c r="D24" t="s">
        <v>65</v>
      </c>
      <c r="E24" t="s">
        <v>66</v>
      </c>
      <c r="F24" t="s">
        <v>28</v>
      </c>
      <c r="G24">
        <v>2016</v>
      </c>
      <c r="H24" t="s">
        <v>29</v>
      </c>
      <c r="I24" s="3">
        <v>7</v>
      </c>
      <c r="J24" s="4">
        <f>2/3</f>
        <v>0.66666666666666663</v>
      </c>
      <c r="K24" s="4">
        <f>3/5</f>
        <v>0.6</v>
      </c>
      <c r="L24" s="4">
        <f>1/2</f>
        <v>0.5</v>
      </c>
      <c r="M24" s="4">
        <v>1</v>
      </c>
      <c r="N24" s="4">
        <v>1</v>
      </c>
      <c r="O24" s="4">
        <v>0</v>
      </c>
      <c r="P24" s="4">
        <v>0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0</v>
      </c>
      <c r="AA24" s="4">
        <v>1</v>
      </c>
      <c r="AB24" s="4">
        <v>1</v>
      </c>
      <c r="AC24" s="4">
        <v>1</v>
      </c>
      <c r="AD24" s="4">
        <v>1</v>
      </c>
      <c r="AE24" s="4">
        <v>1</v>
      </c>
      <c r="AF24" s="4">
        <f t="shared" si="1"/>
        <v>8.6770833333333321</v>
      </c>
    </row>
    <row r="25" spans="1:32" x14ac:dyDescent="0.25">
      <c r="A25">
        <v>16</v>
      </c>
      <c r="B25">
        <v>314209036</v>
      </c>
      <c r="C25" t="s">
        <v>34</v>
      </c>
      <c r="D25" t="s">
        <v>67</v>
      </c>
      <c r="E25" t="s">
        <v>68</v>
      </c>
      <c r="F25" t="s">
        <v>28</v>
      </c>
      <c r="G25">
        <v>2017</v>
      </c>
      <c r="H25" t="s">
        <v>29</v>
      </c>
      <c r="I25" s="7" t="s">
        <v>143</v>
      </c>
      <c r="J25" s="4" t="s">
        <v>100</v>
      </c>
      <c r="K25" s="4" t="s">
        <v>100</v>
      </c>
      <c r="L25" s="4" t="s">
        <v>100</v>
      </c>
      <c r="M25" s="4" t="s">
        <v>100</v>
      </c>
      <c r="N25" s="4" t="s">
        <v>100</v>
      </c>
      <c r="O25" s="4" t="s">
        <v>100</v>
      </c>
      <c r="P25" s="4" t="s">
        <v>100</v>
      </c>
      <c r="Q25" s="4" t="s">
        <v>100</v>
      </c>
      <c r="R25" s="4" t="s">
        <v>100</v>
      </c>
      <c r="S25" s="4" t="s">
        <v>100</v>
      </c>
      <c r="T25" s="4" t="s">
        <v>100</v>
      </c>
      <c r="U25" s="4" t="s">
        <v>100</v>
      </c>
      <c r="V25" s="4" t="s">
        <v>100</v>
      </c>
      <c r="W25" s="4" t="s">
        <v>100</v>
      </c>
      <c r="X25" s="4" t="s">
        <v>100</v>
      </c>
      <c r="Y25" s="4" t="s">
        <v>100</v>
      </c>
      <c r="Z25" s="4" t="s">
        <v>100</v>
      </c>
      <c r="AA25" s="4" t="s">
        <v>100</v>
      </c>
      <c r="AB25" s="4" t="s">
        <v>100</v>
      </c>
      <c r="AC25" s="4" t="s">
        <v>100</v>
      </c>
      <c r="AD25" s="4" t="s">
        <v>100</v>
      </c>
      <c r="AE25" s="4" t="s">
        <v>100</v>
      </c>
      <c r="AF25" s="4" t="s">
        <v>100</v>
      </c>
    </row>
    <row r="26" spans="1:32" x14ac:dyDescent="0.25">
      <c r="A26">
        <v>17</v>
      </c>
      <c r="B26">
        <v>314213226</v>
      </c>
      <c r="C26" t="s">
        <v>69</v>
      </c>
      <c r="D26" t="s">
        <v>70</v>
      </c>
      <c r="E26" t="s">
        <v>71</v>
      </c>
      <c r="F26" t="s">
        <v>28</v>
      </c>
      <c r="G26">
        <v>2017</v>
      </c>
      <c r="H26" t="s">
        <v>29</v>
      </c>
      <c r="I26" s="3">
        <v>3</v>
      </c>
      <c r="J26" s="4">
        <f>2/3</f>
        <v>0.66666666666666663</v>
      </c>
      <c r="K26" s="4">
        <f>3/5</f>
        <v>0.6</v>
      </c>
      <c r="L26" s="4">
        <f>1/2</f>
        <v>0.5</v>
      </c>
      <c r="M26" s="4">
        <v>1</v>
      </c>
      <c r="N26" s="4">
        <f>1/2</f>
        <v>0.5</v>
      </c>
      <c r="O26" s="4">
        <v>0</v>
      </c>
      <c r="P26" s="4">
        <v>0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0</v>
      </c>
      <c r="AA26" s="4">
        <v>1</v>
      </c>
      <c r="AB26" s="4">
        <v>1</v>
      </c>
      <c r="AC26" s="4">
        <v>1</v>
      </c>
      <c r="AD26" s="4">
        <v>0</v>
      </c>
      <c r="AE26" s="4">
        <v>1</v>
      </c>
      <c r="AF26" s="4">
        <f t="shared" si="1"/>
        <v>8.2083333333333321</v>
      </c>
    </row>
    <row r="27" spans="1:32" x14ac:dyDescent="0.25">
      <c r="A27">
        <v>18</v>
      </c>
      <c r="B27">
        <v>303862972</v>
      </c>
      <c r="C27" t="s">
        <v>72</v>
      </c>
      <c r="D27" t="s">
        <v>73</v>
      </c>
      <c r="E27" t="s">
        <v>74</v>
      </c>
      <c r="F27" t="s">
        <v>28</v>
      </c>
      <c r="G27">
        <v>2006</v>
      </c>
      <c r="H27" t="s">
        <v>24</v>
      </c>
      <c r="I27" s="3">
        <v>5</v>
      </c>
      <c r="J27" s="4">
        <v>1</v>
      </c>
      <c r="K27" s="4">
        <f>1/5</f>
        <v>0.2</v>
      </c>
      <c r="L27" s="4">
        <v>1</v>
      </c>
      <c r="M27" s="4">
        <v>1</v>
      </c>
      <c r="N27" s="4">
        <v>0</v>
      </c>
      <c r="O27" s="4">
        <v>0</v>
      </c>
      <c r="P27" s="4">
        <v>0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f t="shared" si="1"/>
        <v>3.8125</v>
      </c>
    </row>
    <row r="28" spans="1:32" x14ac:dyDescent="0.25">
      <c r="A28">
        <v>19</v>
      </c>
      <c r="B28">
        <v>311131277</v>
      </c>
      <c r="C28" t="s">
        <v>75</v>
      </c>
      <c r="D28" t="s">
        <v>62</v>
      </c>
      <c r="E28" t="s">
        <v>76</v>
      </c>
      <c r="F28" t="s">
        <v>23</v>
      </c>
      <c r="G28">
        <v>2014</v>
      </c>
      <c r="H28" t="s">
        <v>24</v>
      </c>
      <c r="I28" s="3">
        <v>6</v>
      </c>
      <c r="J28" s="4">
        <f>2/3</f>
        <v>0.66666666666666663</v>
      </c>
      <c r="K28" s="4">
        <f>4/5</f>
        <v>0.8</v>
      </c>
      <c r="L28" s="4">
        <f>1/2</f>
        <v>0.5</v>
      </c>
      <c r="M28" s="4">
        <v>1</v>
      </c>
      <c r="N28" s="4">
        <f>1/2</f>
        <v>0.5</v>
      </c>
      <c r="O28" s="4">
        <v>1</v>
      </c>
      <c r="P28" s="4">
        <v>1</v>
      </c>
      <c r="Q28" s="4">
        <v>1</v>
      </c>
      <c r="R28" s="4">
        <v>0</v>
      </c>
      <c r="S28" s="4">
        <v>0</v>
      </c>
      <c r="T28" s="4">
        <v>0</v>
      </c>
      <c r="U28" s="4">
        <v>1</v>
      </c>
      <c r="V28" s="4">
        <v>0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0</v>
      </c>
      <c r="AC28" s="4">
        <v>0</v>
      </c>
      <c r="AD28" s="4">
        <v>1</v>
      </c>
      <c r="AE28" s="4">
        <v>0</v>
      </c>
      <c r="AF28" s="4">
        <f t="shared" si="1"/>
        <v>5.4583333333333339</v>
      </c>
    </row>
    <row r="29" spans="1:32" x14ac:dyDescent="0.25">
      <c r="A29">
        <v>20</v>
      </c>
      <c r="B29">
        <v>416073542</v>
      </c>
      <c r="C29" t="s">
        <v>77</v>
      </c>
      <c r="D29" t="s">
        <v>78</v>
      </c>
      <c r="E29" t="s">
        <v>79</v>
      </c>
      <c r="F29" t="s">
        <v>28</v>
      </c>
      <c r="G29">
        <v>2016</v>
      </c>
      <c r="H29" t="s">
        <v>29</v>
      </c>
      <c r="I29" s="3">
        <v>12</v>
      </c>
      <c r="J29" s="4">
        <v>1</v>
      </c>
      <c r="K29" s="4">
        <f>2/5</f>
        <v>0.4</v>
      </c>
      <c r="L29" s="4">
        <v>1</v>
      </c>
      <c r="M29" s="4">
        <v>0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0</v>
      </c>
      <c r="W29" s="4">
        <v>0.25</v>
      </c>
      <c r="X29" s="4">
        <v>1</v>
      </c>
      <c r="Y29" s="4">
        <v>1</v>
      </c>
      <c r="Z29" s="4">
        <v>0.5</v>
      </c>
      <c r="AA29" s="4">
        <v>0.5</v>
      </c>
      <c r="AB29" s="4">
        <v>1</v>
      </c>
      <c r="AC29" s="4">
        <v>1</v>
      </c>
      <c r="AD29" s="4">
        <v>1</v>
      </c>
      <c r="AE29" s="4">
        <v>1</v>
      </c>
      <c r="AF29" s="4">
        <f>SUMPRODUCT($J$7:$AE$7,J29:AE29)*10</f>
        <v>8.09375</v>
      </c>
    </row>
    <row r="30" spans="1:32" x14ac:dyDescent="0.25">
      <c r="A30">
        <v>21</v>
      </c>
      <c r="B30">
        <v>314314639</v>
      </c>
      <c r="C30" t="s">
        <v>80</v>
      </c>
      <c r="D30" t="s">
        <v>81</v>
      </c>
      <c r="E30" t="s">
        <v>82</v>
      </c>
      <c r="F30" t="s">
        <v>28</v>
      </c>
      <c r="G30">
        <v>2017</v>
      </c>
      <c r="H30" t="s">
        <v>29</v>
      </c>
      <c r="I30" s="3">
        <v>9</v>
      </c>
      <c r="J30" s="4">
        <f>2/3</f>
        <v>0.66666666666666663</v>
      </c>
      <c r="K30" s="4">
        <f>3/5</f>
        <v>0.6</v>
      </c>
      <c r="L30" s="4">
        <f>1/2</f>
        <v>0.5</v>
      </c>
      <c r="M30" s="4">
        <v>1</v>
      </c>
      <c r="N30" s="4">
        <v>1</v>
      </c>
      <c r="O30" s="4">
        <v>0</v>
      </c>
      <c r="P30" s="4">
        <v>0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0</v>
      </c>
      <c r="AA30" s="4">
        <v>1</v>
      </c>
      <c r="AB30" s="4">
        <v>1</v>
      </c>
      <c r="AC30" s="4">
        <v>1</v>
      </c>
      <c r="AD30" s="4">
        <v>1</v>
      </c>
      <c r="AE30" s="4">
        <v>1</v>
      </c>
      <c r="AF30" s="4">
        <f t="shared" si="1"/>
        <v>8.6770833333333321</v>
      </c>
    </row>
    <row r="31" spans="1:32" x14ac:dyDescent="0.25">
      <c r="A31">
        <v>22</v>
      </c>
      <c r="B31">
        <v>314241104</v>
      </c>
      <c r="C31" t="s">
        <v>83</v>
      </c>
      <c r="D31" t="s">
        <v>59</v>
      </c>
      <c r="E31" t="s">
        <v>84</v>
      </c>
      <c r="F31" t="s">
        <v>28</v>
      </c>
      <c r="G31">
        <v>2017</v>
      </c>
      <c r="H31" t="s">
        <v>29</v>
      </c>
      <c r="I31" s="3">
        <v>2</v>
      </c>
      <c r="J31" s="4">
        <v>1</v>
      </c>
      <c r="K31" s="4">
        <f>3/5</f>
        <v>0.6</v>
      </c>
      <c r="L31" s="4">
        <f>1/2</f>
        <v>0.5</v>
      </c>
      <c r="M31" s="4">
        <v>1</v>
      </c>
      <c r="N31" s="4">
        <v>1</v>
      </c>
      <c r="O31" s="4">
        <v>0</v>
      </c>
      <c r="P31" s="4">
        <v>0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0</v>
      </c>
      <c r="X31" s="4">
        <v>1</v>
      </c>
      <c r="Y31" s="4">
        <v>1</v>
      </c>
      <c r="Z31" s="4">
        <v>0</v>
      </c>
      <c r="AA31" s="4">
        <v>0</v>
      </c>
      <c r="AB31" s="4">
        <v>1</v>
      </c>
      <c r="AC31" s="4">
        <v>1</v>
      </c>
      <c r="AD31" s="4">
        <v>1</v>
      </c>
      <c r="AE31" s="4">
        <v>1</v>
      </c>
      <c r="AF31" s="4">
        <f t="shared" si="1"/>
        <v>7.84375</v>
      </c>
    </row>
    <row r="32" spans="1:32" x14ac:dyDescent="0.25">
      <c r="A32">
        <v>23</v>
      </c>
      <c r="B32">
        <v>309149871</v>
      </c>
      <c r="C32" t="s">
        <v>85</v>
      </c>
      <c r="D32" t="s">
        <v>51</v>
      </c>
      <c r="E32" t="s">
        <v>86</v>
      </c>
      <c r="F32" t="s">
        <v>28</v>
      </c>
      <c r="G32">
        <v>2012</v>
      </c>
      <c r="H32" t="s">
        <v>24</v>
      </c>
      <c r="I32" s="3">
        <v>12</v>
      </c>
      <c r="J32" s="4">
        <v>1</v>
      </c>
      <c r="K32" s="4">
        <f>2/5</f>
        <v>0.4</v>
      </c>
      <c r="L32" s="4">
        <v>1</v>
      </c>
      <c r="M32" s="4">
        <v>0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0</v>
      </c>
      <c r="W32" s="4">
        <v>0.25</v>
      </c>
      <c r="X32" s="4">
        <v>1</v>
      </c>
      <c r="Y32" s="4">
        <v>1</v>
      </c>
      <c r="Z32" s="4">
        <v>0.5</v>
      </c>
      <c r="AA32" s="4">
        <v>0.5</v>
      </c>
      <c r="AB32" s="4">
        <v>1</v>
      </c>
      <c r="AC32" s="4">
        <v>1</v>
      </c>
      <c r="AD32" s="4">
        <v>1</v>
      </c>
      <c r="AE32" s="4">
        <v>1</v>
      </c>
      <c r="AF32" s="4">
        <f t="shared" si="1"/>
        <v>8.09375</v>
      </c>
    </row>
    <row r="33" spans="1:32" x14ac:dyDescent="0.25">
      <c r="A33">
        <v>24</v>
      </c>
      <c r="B33">
        <v>402116354</v>
      </c>
      <c r="C33" t="s">
        <v>87</v>
      </c>
      <c r="D33" t="s">
        <v>88</v>
      </c>
      <c r="E33" t="s">
        <v>89</v>
      </c>
      <c r="F33" t="s">
        <v>28</v>
      </c>
      <c r="G33">
        <v>2002</v>
      </c>
      <c r="H33" t="s">
        <v>24</v>
      </c>
      <c r="I33" s="3" t="s">
        <v>101</v>
      </c>
      <c r="J33" s="4" t="s">
        <v>100</v>
      </c>
      <c r="K33" s="4" t="s">
        <v>100</v>
      </c>
      <c r="L33" s="4" t="s">
        <v>100</v>
      </c>
      <c r="M33" s="4" t="s">
        <v>100</v>
      </c>
      <c r="N33" s="4" t="s">
        <v>100</v>
      </c>
      <c r="O33" s="4" t="s">
        <v>100</v>
      </c>
      <c r="P33" s="4" t="s">
        <v>100</v>
      </c>
      <c r="Q33" s="4" t="s">
        <v>100</v>
      </c>
      <c r="R33" s="4" t="s">
        <v>100</v>
      </c>
      <c r="S33" s="4" t="s">
        <v>100</v>
      </c>
      <c r="T33" s="4" t="s">
        <v>100</v>
      </c>
      <c r="U33" s="4" t="s">
        <v>100</v>
      </c>
      <c r="V33" s="4" t="s">
        <v>100</v>
      </c>
      <c r="W33" s="4" t="s">
        <v>100</v>
      </c>
      <c r="X33" s="4" t="s">
        <v>100</v>
      </c>
      <c r="Y33" s="4" t="s">
        <v>100</v>
      </c>
      <c r="Z33" s="4" t="s">
        <v>100</v>
      </c>
      <c r="AA33" s="4" t="s">
        <v>100</v>
      </c>
      <c r="AB33" s="4" t="s">
        <v>100</v>
      </c>
      <c r="AC33" s="4" t="s">
        <v>100</v>
      </c>
      <c r="AD33" s="4" t="s">
        <v>100</v>
      </c>
      <c r="AE33" s="4" t="s">
        <v>100</v>
      </c>
      <c r="AF33" s="4" t="s">
        <v>100</v>
      </c>
    </row>
    <row r="34" spans="1:32" x14ac:dyDescent="0.25">
      <c r="A34">
        <v>25</v>
      </c>
      <c r="B34">
        <v>415005690</v>
      </c>
      <c r="C34" t="s">
        <v>90</v>
      </c>
      <c r="D34" t="s">
        <v>91</v>
      </c>
      <c r="E34" t="s">
        <v>92</v>
      </c>
      <c r="F34" t="s">
        <v>28</v>
      </c>
      <c r="G34">
        <v>2015</v>
      </c>
      <c r="H34" t="s">
        <v>29</v>
      </c>
      <c r="I34" s="3" t="s">
        <v>101</v>
      </c>
      <c r="J34" s="4" t="s">
        <v>100</v>
      </c>
      <c r="K34" s="4" t="s">
        <v>100</v>
      </c>
      <c r="L34" s="4" t="s">
        <v>100</v>
      </c>
      <c r="M34" s="4" t="s">
        <v>100</v>
      </c>
      <c r="N34" s="4" t="s">
        <v>100</v>
      </c>
      <c r="O34" s="4" t="s">
        <v>100</v>
      </c>
      <c r="P34" s="4" t="s">
        <v>100</v>
      </c>
      <c r="Q34" s="4" t="s">
        <v>100</v>
      </c>
      <c r="R34" s="4" t="s">
        <v>100</v>
      </c>
      <c r="S34" s="4" t="s">
        <v>100</v>
      </c>
      <c r="T34" s="4" t="s">
        <v>100</v>
      </c>
      <c r="U34" s="4" t="s">
        <v>100</v>
      </c>
      <c r="V34" s="4" t="s">
        <v>100</v>
      </c>
      <c r="W34" s="4" t="s">
        <v>100</v>
      </c>
      <c r="X34" s="4" t="s">
        <v>100</v>
      </c>
      <c r="Y34" s="4" t="s">
        <v>100</v>
      </c>
      <c r="Z34" s="4" t="s">
        <v>100</v>
      </c>
      <c r="AA34" s="4" t="s">
        <v>100</v>
      </c>
      <c r="AB34" s="4" t="s">
        <v>100</v>
      </c>
      <c r="AC34" s="4" t="s">
        <v>100</v>
      </c>
      <c r="AD34" s="4" t="s">
        <v>100</v>
      </c>
      <c r="AE34" s="4" t="s">
        <v>100</v>
      </c>
      <c r="AF34" s="4" t="s">
        <v>100</v>
      </c>
    </row>
    <row r="35" spans="1:32" x14ac:dyDescent="0.25">
      <c r="A35">
        <v>26</v>
      </c>
      <c r="B35">
        <v>416151257</v>
      </c>
      <c r="C35" t="s">
        <v>90</v>
      </c>
      <c r="D35" t="s">
        <v>93</v>
      </c>
      <c r="E35" t="s">
        <v>94</v>
      </c>
      <c r="F35" t="s">
        <v>95</v>
      </c>
      <c r="G35">
        <v>2017</v>
      </c>
      <c r="H35" t="s">
        <v>29</v>
      </c>
      <c r="I35" s="3">
        <v>8</v>
      </c>
      <c r="J35" s="4">
        <f>2/3</f>
        <v>0.66666666666666663</v>
      </c>
      <c r="K35" s="4">
        <f>3/5</f>
        <v>0.6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0</v>
      </c>
      <c r="T35" s="4">
        <v>1</v>
      </c>
      <c r="U35" s="4">
        <f>3/4</f>
        <v>0.75</v>
      </c>
      <c r="V35" s="4">
        <v>0</v>
      </c>
      <c r="W35" s="4">
        <v>0</v>
      </c>
      <c r="X35" s="4">
        <v>0</v>
      </c>
      <c r="Y35" s="4">
        <v>1</v>
      </c>
      <c r="Z35" s="4">
        <f>1/2</f>
        <v>0.5</v>
      </c>
      <c r="AA35" s="4">
        <v>1</v>
      </c>
      <c r="AB35" s="4">
        <v>0</v>
      </c>
      <c r="AC35" s="4">
        <v>0</v>
      </c>
      <c r="AD35" s="4">
        <v>0</v>
      </c>
      <c r="AE35" s="4">
        <v>0</v>
      </c>
      <c r="AF35" s="4">
        <f t="shared" si="1"/>
        <v>5.083333333333333</v>
      </c>
    </row>
    <row r="36" spans="1:32" x14ac:dyDescent="0.25">
      <c r="A36">
        <v>27</v>
      </c>
      <c r="B36">
        <v>314271770</v>
      </c>
      <c r="C36" t="s">
        <v>96</v>
      </c>
      <c r="D36" t="s">
        <v>97</v>
      </c>
      <c r="E36" t="s">
        <v>98</v>
      </c>
      <c r="F36" t="s">
        <v>95</v>
      </c>
      <c r="G36">
        <v>2017</v>
      </c>
      <c r="H36" t="s">
        <v>29</v>
      </c>
      <c r="I36" s="3" t="s">
        <v>101</v>
      </c>
      <c r="J36" s="4" t="s">
        <v>100</v>
      </c>
      <c r="K36" s="4" t="s">
        <v>100</v>
      </c>
      <c r="L36" s="4" t="s">
        <v>100</v>
      </c>
      <c r="M36" s="4" t="s">
        <v>100</v>
      </c>
      <c r="N36" s="4" t="s">
        <v>100</v>
      </c>
      <c r="O36" s="4" t="s">
        <v>100</v>
      </c>
      <c r="P36" s="4" t="s">
        <v>100</v>
      </c>
      <c r="Q36" s="4" t="s">
        <v>100</v>
      </c>
      <c r="R36" s="4" t="s">
        <v>100</v>
      </c>
      <c r="S36" s="4" t="s">
        <v>100</v>
      </c>
      <c r="T36" s="4" t="s">
        <v>100</v>
      </c>
      <c r="U36" s="4" t="s">
        <v>100</v>
      </c>
      <c r="V36" s="4" t="s">
        <v>100</v>
      </c>
      <c r="W36" s="4" t="s">
        <v>100</v>
      </c>
      <c r="X36" s="4" t="s">
        <v>100</v>
      </c>
      <c r="Y36" s="4" t="s">
        <v>100</v>
      </c>
      <c r="Z36" s="4" t="s">
        <v>100</v>
      </c>
      <c r="AA36" s="4" t="s">
        <v>100</v>
      </c>
      <c r="AB36" s="4" t="s">
        <v>100</v>
      </c>
      <c r="AC36" s="4" t="s">
        <v>100</v>
      </c>
      <c r="AD36" s="4" t="s">
        <v>100</v>
      </c>
      <c r="AE36" s="4" t="s">
        <v>100</v>
      </c>
      <c r="AF36" s="4" t="s">
        <v>100</v>
      </c>
    </row>
  </sheetData>
  <autoFilter ref="A9:AE36" xr:uid="{00000000-0009-0000-0000-000001000000}"/>
  <mergeCells count="8">
    <mergeCell ref="A7:B7"/>
    <mergeCell ref="C7:G7"/>
    <mergeCell ref="A1:I1"/>
    <mergeCell ref="A2:I2"/>
    <mergeCell ref="B4:G4"/>
    <mergeCell ref="B5:G5"/>
    <mergeCell ref="A6:B6"/>
    <mergeCell ref="C6:G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Listado de Inscripción </vt:lpstr>
      <vt:lpstr>TE</vt:lpstr>
      <vt:lpstr>'Listado de Inscripción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Martinez, Yolanda</cp:lastModifiedBy>
  <dcterms:created xsi:type="dcterms:W3CDTF">2020-01-04T23:19:02Z</dcterms:created>
  <dcterms:modified xsi:type="dcterms:W3CDTF">2020-01-06T16:42:44Z</dcterms:modified>
</cp:coreProperties>
</file>