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soriano/Desktop/"/>
    </mc:Choice>
  </mc:AlternateContent>
  <bookViews>
    <workbookView xWindow="0" yWindow="440" windowWidth="23260" windowHeight="12600" tabRatio="500"/>
  </bookViews>
  <sheets>
    <sheet name="Calificaciones" sheetId="1" r:id="rId1"/>
    <sheet name="Detalle" sheetId="2" r:id="rId2"/>
  </sheets>
  <definedNames>
    <definedName name="_xlnm._FilterDatabase" localSheetId="1" hidden="1">Detalle!$B$2:$EA$17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5" i="1" l="1"/>
  <c r="AH5" i="1"/>
  <c r="AI5" i="1"/>
  <c r="AJ5" i="1"/>
  <c r="AK5" i="1"/>
  <c r="AN5" i="1"/>
  <c r="AO5" i="1"/>
  <c r="AP5" i="1"/>
  <c r="AQ5" i="1"/>
  <c r="AG6" i="1"/>
  <c r="AH6" i="1"/>
  <c r="AI6" i="1"/>
  <c r="AJ6" i="1"/>
  <c r="AK6" i="1"/>
  <c r="AN6" i="1"/>
  <c r="AO6" i="1"/>
  <c r="AP6" i="1"/>
  <c r="AQ6" i="1"/>
  <c r="AG7" i="1"/>
  <c r="AH7" i="1"/>
  <c r="AI7" i="1"/>
  <c r="AJ7" i="1"/>
  <c r="AK7" i="1"/>
  <c r="AN7" i="1"/>
  <c r="AO7" i="1"/>
  <c r="AP7" i="1"/>
  <c r="AQ7" i="1"/>
  <c r="AG8" i="1"/>
  <c r="AH8" i="1"/>
  <c r="AI8" i="1"/>
  <c r="AJ8" i="1"/>
  <c r="AK8" i="1"/>
  <c r="AN8" i="1"/>
  <c r="AO8" i="1"/>
  <c r="AP8" i="1"/>
  <c r="AQ8" i="1"/>
  <c r="AG9" i="1"/>
  <c r="AH9" i="1"/>
  <c r="AI9" i="1"/>
  <c r="AJ9" i="1"/>
  <c r="AK9" i="1"/>
  <c r="AN9" i="1"/>
  <c r="AO9" i="1"/>
  <c r="AP9" i="1"/>
  <c r="AQ9" i="1"/>
  <c r="AG10" i="1"/>
  <c r="AH10" i="1"/>
  <c r="AI10" i="1"/>
  <c r="AJ10" i="1"/>
  <c r="AK10" i="1"/>
  <c r="AN10" i="1"/>
  <c r="AO10" i="1"/>
  <c r="AP10" i="1"/>
  <c r="AQ10" i="1"/>
  <c r="AG11" i="1"/>
  <c r="AH11" i="1"/>
  <c r="AI11" i="1"/>
  <c r="AJ11" i="1"/>
  <c r="AK11" i="1"/>
  <c r="AN11" i="1"/>
  <c r="AO11" i="1"/>
  <c r="AP11" i="1"/>
  <c r="AQ11" i="1"/>
  <c r="AG12" i="1"/>
  <c r="AH12" i="1"/>
  <c r="AI12" i="1"/>
  <c r="AJ12" i="1"/>
  <c r="AK12" i="1"/>
  <c r="AN12" i="1"/>
  <c r="AO12" i="1"/>
  <c r="AP12" i="1"/>
  <c r="AQ12" i="1"/>
  <c r="AG13" i="1"/>
  <c r="AH13" i="1"/>
  <c r="AI13" i="1"/>
  <c r="AJ13" i="1"/>
  <c r="AK13" i="1"/>
  <c r="AN13" i="1"/>
  <c r="AO13" i="1"/>
  <c r="AP13" i="1"/>
  <c r="AQ13" i="1"/>
  <c r="AG14" i="1"/>
  <c r="AH14" i="1"/>
  <c r="AI14" i="1"/>
  <c r="AJ14" i="1"/>
  <c r="AK14" i="1"/>
  <c r="AN14" i="1"/>
  <c r="AO14" i="1"/>
  <c r="AP14" i="1"/>
  <c r="AQ14" i="1"/>
  <c r="AG15" i="1"/>
  <c r="AH15" i="1"/>
  <c r="AI15" i="1"/>
  <c r="AJ15" i="1"/>
  <c r="AK15" i="1"/>
  <c r="AN15" i="1"/>
  <c r="AO15" i="1"/>
  <c r="AP15" i="1"/>
  <c r="AQ15" i="1"/>
  <c r="AG16" i="1"/>
  <c r="AH16" i="1"/>
  <c r="AI16" i="1"/>
  <c r="AJ16" i="1"/>
  <c r="AK16" i="1"/>
  <c r="AN16" i="1"/>
  <c r="AO16" i="1"/>
  <c r="AP16" i="1"/>
  <c r="AQ16" i="1"/>
  <c r="AG17" i="1"/>
  <c r="AH17" i="1"/>
  <c r="AI17" i="1"/>
  <c r="AJ17" i="1"/>
  <c r="AK17" i="1"/>
  <c r="AN17" i="1"/>
  <c r="AO17" i="1"/>
  <c r="AP17" i="1"/>
  <c r="AQ17" i="1"/>
  <c r="AG18" i="1"/>
  <c r="AH18" i="1"/>
  <c r="AI18" i="1"/>
  <c r="AJ18" i="1"/>
  <c r="AK18" i="1"/>
  <c r="AN18" i="1"/>
  <c r="AO18" i="1"/>
  <c r="AP18" i="1"/>
  <c r="AQ18" i="1"/>
  <c r="AG4" i="1"/>
  <c r="AH4" i="1"/>
  <c r="AI4" i="1"/>
  <c r="AJ4" i="1"/>
  <c r="AK4" i="1"/>
  <c r="AO4" i="1"/>
  <c r="AP4" i="1"/>
  <c r="AQ4" i="1"/>
  <c r="AN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4" i="1"/>
  <c r="H5" i="1"/>
  <c r="I5" i="1"/>
  <c r="J5" i="1"/>
  <c r="K5" i="1"/>
  <c r="L5" i="1"/>
  <c r="M5" i="1"/>
  <c r="N5" i="1"/>
  <c r="O5" i="1"/>
  <c r="P5" i="1"/>
  <c r="Q5" i="1"/>
  <c r="T5" i="1"/>
  <c r="U5" i="1"/>
  <c r="V5" i="1"/>
  <c r="W5" i="1"/>
  <c r="X5" i="1"/>
  <c r="Y5" i="1"/>
  <c r="Z5" i="1"/>
  <c r="AA5" i="1"/>
  <c r="AB5" i="1"/>
  <c r="AC5" i="1"/>
  <c r="H6" i="1"/>
  <c r="I6" i="1"/>
  <c r="J6" i="1"/>
  <c r="K6" i="1"/>
  <c r="L6" i="1"/>
  <c r="M6" i="1"/>
  <c r="N6" i="1"/>
  <c r="O6" i="1"/>
  <c r="P6" i="1"/>
  <c r="Q6" i="1"/>
  <c r="T6" i="1"/>
  <c r="U6" i="1"/>
  <c r="V6" i="1"/>
  <c r="W6" i="1"/>
  <c r="X6" i="1"/>
  <c r="Y6" i="1"/>
  <c r="Z6" i="1"/>
  <c r="AA6" i="1"/>
  <c r="AB6" i="1"/>
  <c r="AC6" i="1"/>
  <c r="H7" i="1"/>
  <c r="I7" i="1"/>
  <c r="J7" i="1"/>
  <c r="K7" i="1"/>
  <c r="L7" i="1"/>
  <c r="M7" i="1"/>
  <c r="N7" i="1"/>
  <c r="O7" i="1"/>
  <c r="P7" i="1"/>
  <c r="Q7" i="1"/>
  <c r="T7" i="1"/>
  <c r="U7" i="1"/>
  <c r="V7" i="1"/>
  <c r="W7" i="1"/>
  <c r="X7" i="1"/>
  <c r="Y7" i="1"/>
  <c r="Z7" i="1"/>
  <c r="AA7" i="1"/>
  <c r="AB7" i="1"/>
  <c r="AC7" i="1"/>
  <c r="H8" i="1"/>
  <c r="I8" i="1"/>
  <c r="J8" i="1"/>
  <c r="K8" i="1"/>
  <c r="L8" i="1"/>
  <c r="M8" i="1"/>
  <c r="N8" i="1"/>
  <c r="O8" i="1"/>
  <c r="P8" i="1"/>
  <c r="Q8" i="1"/>
  <c r="T8" i="1"/>
  <c r="U8" i="1"/>
  <c r="V8" i="1"/>
  <c r="W8" i="1"/>
  <c r="X8" i="1"/>
  <c r="Y8" i="1"/>
  <c r="Z8" i="1"/>
  <c r="AA8" i="1"/>
  <c r="AB8" i="1"/>
  <c r="AC8" i="1"/>
  <c r="H9" i="1"/>
  <c r="I9" i="1"/>
  <c r="J9" i="1"/>
  <c r="K9" i="1"/>
  <c r="L9" i="1"/>
  <c r="M9" i="1"/>
  <c r="N9" i="1"/>
  <c r="O9" i="1"/>
  <c r="P9" i="1"/>
  <c r="Q9" i="1"/>
  <c r="T9" i="1"/>
  <c r="U9" i="1"/>
  <c r="V9" i="1"/>
  <c r="W9" i="1"/>
  <c r="X9" i="1"/>
  <c r="Y9" i="1"/>
  <c r="Z9" i="1"/>
  <c r="AA9" i="1"/>
  <c r="AB9" i="1"/>
  <c r="AC9" i="1"/>
  <c r="H10" i="1"/>
  <c r="I10" i="1"/>
  <c r="J10" i="1"/>
  <c r="K10" i="1"/>
  <c r="L10" i="1"/>
  <c r="M10" i="1"/>
  <c r="N10" i="1"/>
  <c r="O10" i="1"/>
  <c r="P10" i="1"/>
  <c r="Q10" i="1"/>
  <c r="T10" i="1"/>
  <c r="U10" i="1"/>
  <c r="V10" i="1"/>
  <c r="W10" i="1"/>
  <c r="X10" i="1"/>
  <c r="Y10" i="1"/>
  <c r="Z10" i="1"/>
  <c r="AA10" i="1"/>
  <c r="AB10" i="1"/>
  <c r="AC10" i="1"/>
  <c r="H11" i="1"/>
  <c r="I11" i="1"/>
  <c r="J11" i="1"/>
  <c r="K11" i="1"/>
  <c r="L11" i="1"/>
  <c r="M11" i="1"/>
  <c r="N11" i="1"/>
  <c r="O11" i="1"/>
  <c r="P11" i="1"/>
  <c r="Q11" i="1"/>
  <c r="T11" i="1"/>
  <c r="U11" i="1"/>
  <c r="V11" i="1"/>
  <c r="W11" i="1"/>
  <c r="X11" i="1"/>
  <c r="Y11" i="1"/>
  <c r="Z11" i="1"/>
  <c r="AA11" i="1"/>
  <c r="AB11" i="1"/>
  <c r="AC11" i="1"/>
  <c r="H12" i="1"/>
  <c r="I12" i="1"/>
  <c r="J12" i="1"/>
  <c r="K12" i="1"/>
  <c r="L12" i="1"/>
  <c r="M12" i="1"/>
  <c r="N12" i="1"/>
  <c r="O12" i="1"/>
  <c r="P12" i="1"/>
  <c r="Q12" i="1"/>
  <c r="T12" i="1"/>
  <c r="U12" i="1"/>
  <c r="V12" i="1"/>
  <c r="W12" i="1"/>
  <c r="X12" i="1"/>
  <c r="Y12" i="1"/>
  <c r="Z12" i="1"/>
  <c r="AA12" i="1"/>
  <c r="AB12" i="1"/>
  <c r="AC12" i="1"/>
  <c r="H13" i="1"/>
  <c r="I13" i="1"/>
  <c r="J13" i="1"/>
  <c r="K13" i="1"/>
  <c r="L13" i="1"/>
  <c r="M13" i="1"/>
  <c r="N13" i="1"/>
  <c r="O13" i="1"/>
  <c r="P13" i="1"/>
  <c r="Q13" i="1"/>
  <c r="T13" i="1"/>
  <c r="U13" i="1"/>
  <c r="V13" i="1"/>
  <c r="W13" i="1"/>
  <c r="X13" i="1"/>
  <c r="Y13" i="1"/>
  <c r="Z13" i="1"/>
  <c r="AA13" i="1"/>
  <c r="AB13" i="1"/>
  <c r="AC13" i="1"/>
  <c r="H14" i="1"/>
  <c r="I14" i="1"/>
  <c r="J14" i="1"/>
  <c r="K14" i="1"/>
  <c r="L14" i="1"/>
  <c r="M14" i="1"/>
  <c r="N14" i="1"/>
  <c r="O14" i="1"/>
  <c r="P14" i="1"/>
  <c r="Q14" i="1"/>
  <c r="T14" i="1"/>
  <c r="U14" i="1"/>
  <c r="V14" i="1"/>
  <c r="W14" i="1"/>
  <c r="X14" i="1"/>
  <c r="Y14" i="1"/>
  <c r="Z14" i="1"/>
  <c r="AA14" i="1"/>
  <c r="AB14" i="1"/>
  <c r="AC14" i="1"/>
  <c r="H15" i="1"/>
  <c r="I15" i="1"/>
  <c r="J15" i="1"/>
  <c r="K15" i="1"/>
  <c r="L15" i="1"/>
  <c r="M15" i="1"/>
  <c r="N15" i="1"/>
  <c r="O15" i="1"/>
  <c r="P15" i="1"/>
  <c r="Q15" i="1"/>
  <c r="T15" i="1"/>
  <c r="U15" i="1"/>
  <c r="V15" i="1"/>
  <c r="W15" i="1"/>
  <c r="X15" i="1"/>
  <c r="Y15" i="1"/>
  <c r="Z15" i="1"/>
  <c r="AA15" i="1"/>
  <c r="AB15" i="1"/>
  <c r="AC15" i="1"/>
  <c r="H16" i="1"/>
  <c r="I16" i="1"/>
  <c r="J16" i="1"/>
  <c r="K16" i="1"/>
  <c r="L16" i="1"/>
  <c r="M16" i="1"/>
  <c r="N16" i="1"/>
  <c r="O16" i="1"/>
  <c r="P16" i="1"/>
  <c r="Q16" i="1"/>
  <c r="T16" i="1"/>
  <c r="U16" i="1"/>
  <c r="V16" i="1"/>
  <c r="W16" i="1"/>
  <c r="X16" i="1"/>
  <c r="Y16" i="1"/>
  <c r="Z16" i="1"/>
  <c r="AA16" i="1"/>
  <c r="AB16" i="1"/>
  <c r="AC16" i="1"/>
  <c r="H17" i="1"/>
  <c r="I17" i="1"/>
  <c r="J17" i="1"/>
  <c r="K17" i="1"/>
  <c r="L17" i="1"/>
  <c r="M17" i="1"/>
  <c r="N17" i="1"/>
  <c r="O17" i="1"/>
  <c r="P17" i="1"/>
  <c r="Q17" i="1"/>
  <c r="T17" i="1"/>
  <c r="U17" i="1"/>
  <c r="V17" i="1"/>
  <c r="W17" i="1"/>
  <c r="X17" i="1"/>
  <c r="Y17" i="1"/>
  <c r="Z17" i="1"/>
  <c r="AA17" i="1"/>
  <c r="AB17" i="1"/>
  <c r="AC17" i="1"/>
  <c r="H18" i="1"/>
  <c r="I18" i="1"/>
  <c r="J18" i="1"/>
  <c r="K18" i="1"/>
  <c r="L18" i="1"/>
  <c r="M18" i="1"/>
  <c r="N18" i="1"/>
  <c r="O18" i="1"/>
  <c r="P18" i="1"/>
  <c r="Q18" i="1"/>
  <c r="T18" i="1"/>
  <c r="U18" i="1"/>
  <c r="V18" i="1"/>
  <c r="W18" i="1"/>
  <c r="X18" i="1"/>
  <c r="Y18" i="1"/>
  <c r="Z18" i="1"/>
  <c r="AA18" i="1"/>
  <c r="AB18" i="1"/>
  <c r="AC18" i="1"/>
  <c r="H4" i="1"/>
  <c r="I4" i="1"/>
  <c r="J4" i="1"/>
  <c r="K4" i="1"/>
  <c r="L4" i="1"/>
  <c r="M4" i="1"/>
  <c r="N4" i="1"/>
  <c r="O4" i="1"/>
  <c r="P4" i="1"/>
  <c r="Q4" i="1"/>
  <c r="U4" i="1"/>
  <c r="V4" i="1"/>
  <c r="W4" i="1"/>
  <c r="X4" i="1"/>
  <c r="Y4" i="1"/>
  <c r="Z4" i="1"/>
  <c r="AA4" i="1"/>
  <c r="AB4" i="1"/>
  <c r="AC4" i="1"/>
  <c r="T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4" i="1"/>
  <c r="AT18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EB4" i="2"/>
  <c r="EB5" i="2"/>
  <c r="EB6" i="2"/>
  <c r="EB7" i="2"/>
  <c r="EB8" i="2"/>
  <c r="EB9" i="2"/>
  <c r="EB10" i="2"/>
  <c r="EB11" i="2"/>
  <c r="EB12" i="2"/>
  <c r="EB13" i="2"/>
  <c r="EB14" i="2"/>
  <c r="EB15" i="2"/>
  <c r="EB16" i="2"/>
  <c r="EB17" i="2"/>
  <c r="DQ4" i="2"/>
  <c r="DQ5" i="2"/>
  <c r="DQ6" i="2"/>
  <c r="DQ7" i="2"/>
  <c r="DQ8" i="2"/>
  <c r="DQ9" i="2"/>
  <c r="DQ10" i="2"/>
  <c r="DQ11" i="2"/>
  <c r="DQ12" i="2"/>
  <c r="DQ13" i="2"/>
  <c r="DQ14" i="2"/>
  <c r="DQ15" i="2"/>
  <c r="DQ16" i="2"/>
  <c r="DQ17" i="2"/>
  <c r="CF4" i="2"/>
  <c r="CF5" i="2"/>
  <c r="CF6" i="2"/>
  <c r="CF7" i="2"/>
  <c r="CF8" i="2"/>
  <c r="CF9" i="2"/>
  <c r="CF10" i="2"/>
  <c r="CF11" i="2"/>
  <c r="CF12" i="2"/>
  <c r="CF13" i="2"/>
  <c r="CF14" i="2"/>
  <c r="CF15" i="2"/>
  <c r="CF16" i="2"/>
  <c r="CF17" i="2"/>
  <c r="BU4" i="2"/>
  <c r="BU5" i="2"/>
  <c r="BU6" i="2"/>
  <c r="BU7" i="2"/>
  <c r="BU8" i="2"/>
  <c r="BU9" i="2"/>
  <c r="BU10" i="2"/>
  <c r="BU11" i="2"/>
  <c r="BU12" i="2"/>
  <c r="BU13" i="2"/>
  <c r="BU14" i="2"/>
  <c r="BU15" i="2"/>
  <c r="BU16" i="2"/>
  <c r="BU17" i="2"/>
  <c r="BD4" i="2"/>
  <c r="BL4" i="2"/>
  <c r="BD5" i="2"/>
  <c r="BL5" i="2"/>
  <c r="BD6" i="2"/>
  <c r="BJ6" i="2"/>
  <c r="BL6" i="2"/>
  <c r="BJ7" i="2"/>
  <c r="BL7" i="2"/>
  <c r="BD8" i="2"/>
  <c r="BJ8" i="2"/>
  <c r="BL8" i="2"/>
  <c r="BD9" i="2"/>
  <c r="BJ9" i="2"/>
  <c r="BL9" i="2"/>
  <c r="BD10" i="2"/>
  <c r="BJ10" i="2"/>
  <c r="BL10" i="2"/>
  <c r="BD11" i="2"/>
  <c r="BJ11" i="2"/>
  <c r="BL11" i="2"/>
  <c r="BD12" i="2"/>
  <c r="BJ12" i="2"/>
  <c r="BL12" i="2"/>
  <c r="BD13" i="2"/>
  <c r="BJ13" i="2"/>
  <c r="BL13" i="2"/>
  <c r="BJ14" i="2"/>
  <c r="BL14" i="2"/>
  <c r="BJ15" i="2"/>
  <c r="BL15" i="2"/>
  <c r="BJ16" i="2"/>
  <c r="BL16" i="2"/>
  <c r="BJ17" i="2"/>
  <c r="BL17" i="2"/>
  <c r="AX4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M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B4" i="2"/>
  <c r="AB5" i="2"/>
  <c r="Z6" i="2"/>
  <c r="AB6" i="2"/>
  <c r="T7" i="2"/>
  <c r="V7" i="2"/>
  <c r="Z7" i="2"/>
  <c r="AB7" i="2"/>
  <c r="Z8" i="2"/>
  <c r="AB8" i="2"/>
  <c r="Z9" i="2"/>
  <c r="AB9" i="2"/>
  <c r="V10" i="2"/>
  <c r="AB10" i="2"/>
  <c r="Z11" i="2"/>
  <c r="AB11" i="2"/>
  <c r="V12" i="2"/>
  <c r="AB12" i="2"/>
  <c r="V13" i="2"/>
  <c r="AB13" i="2"/>
  <c r="T14" i="2"/>
  <c r="V14" i="2"/>
  <c r="Z14" i="2"/>
  <c r="AB14" i="2"/>
  <c r="T15" i="2"/>
  <c r="V15" i="2"/>
  <c r="Z15" i="2"/>
  <c r="AB15" i="2"/>
  <c r="T16" i="2"/>
  <c r="V16" i="2"/>
  <c r="Z16" i="2"/>
  <c r="AB16" i="2"/>
  <c r="T17" i="2"/>
  <c r="V17" i="2"/>
  <c r="Z17" i="2"/>
  <c r="AB17" i="2"/>
  <c r="K4" i="2"/>
  <c r="S4" i="2"/>
  <c r="K5" i="2"/>
  <c r="S5" i="2"/>
  <c r="O6" i="2"/>
  <c r="Q6" i="2"/>
  <c r="S6" i="2"/>
  <c r="K7" i="2"/>
  <c r="S7" i="2"/>
  <c r="O8" i="2"/>
  <c r="Q8" i="2"/>
  <c r="S8" i="2"/>
  <c r="O9" i="2"/>
  <c r="Q9" i="2"/>
  <c r="S9" i="2"/>
  <c r="M10" i="2"/>
  <c r="S10" i="2"/>
  <c r="O11" i="2"/>
  <c r="Q11" i="2"/>
  <c r="S11" i="2"/>
  <c r="M12" i="2"/>
  <c r="S12" i="2"/>
  <c r="M13" i="2"/>
  <c r="S13" i="2"/>
  <c r="K14" i="2"/>
  <c r="S14" i="2"/>
  <c r="K15" i="2"/>
  <c r="S15" i="2"/>
  <c r="K16" i="2"/>
  <c r="S16" i="2"/>
  <c r="K17" i="2"/>
  <c r="S17" i="2"/>
  <c r="J4" i="2"/>
  <c r="J5" i="2"/>
  <c r="J6" i="2"/>
  <c r="G7" i="2"/>
  <c r="J7" i="2"/>
  <c r="J8" i="2"/>
  <c r="J9" i="2"/>
  <c r="J10" i="2"/>
  <c r="J11" i="2"/>
  <c r="J12" i="2"/>
  <c r="J13" i="2"/>
  <c r="G14" i="2"/>
  <c r="J14" i="2"/>
  <c r="G15" i="2"/>
  <c r="J15" i="2"/>
  <c r="G16" i="2"/>
  <c r="J16" i="2"/>
  <c r="G17" i="2"/>
  <c r="J17" i="2"/>
  <c r="AT4" i="1"/>
  <c r="EB3" i="2"/>
  <c r="DQ3" i="2"/>
  <c r="CF3" i="2"/>
  <c r="BU3" i="2"/>
  <c r="BD3" i="2"/>
  <c r="BJ3" i="2"/>
  <c r="BL3" i="2"/>
  <c r="AX3" i="2"/>
  <c r="AM3" i="2"/>
  <c r="Z3" i="2"/>
  <c r="AB3" i="2"/>
  <c r="O3" i="2"/>
  <c r="Q3" i="2"/>
  <c r="S3" i="2"/>
  <c r="J3" i="2"/>
  <c r="AR4" i="1"/>
  <c r="AW4" i="1"/>
  <c r="AR18" i="1"/>
  <c r="AW18" i="1"/>
  <c r="AR17" i="1"/>
  <c r="AW17" i="1"/>
  <c r="AR16" i="1"/>
  <c r="AW16" i="1"/>
  <c r="AR15" i="1"/>
  <c r="AW15" i="1"/>
  <c r="AR14" i="1"/>
  <c r="AW14" i="1"/>
  <c r="AR13" i="1"/>
  <c r="AW13" i="1"/>
  <c r="AR12" i="1"/>
  <c r="AW12" i="1"/>
  <c r="AR11" i="1"/>
  <c r="AW11" i="1"/>
  <c r="AR10" i="1"/>
  <c r="AW10" i="1"/>
  <c r="AR9" i="1"/>
  <c r="AW9" i="1"/>
  <c r="AR8" i="1"/>
  <c r="AW8" i="1"/>
  <c r="AR7" i="1"/>
  <c r="AW7" i="1"/>
  <c r="AR6" i="1"/>
  <c r="AW6" i="1"/>
  <c r="AR5" i="1"/>
  <c r="AW5" i="1"/>
  <c r="AD18" i="1"/>
  <c r="AV18" i="1"/>
  <c r="AY18" i="1"/>
  <c r="BA18" i="1"/>
  <c r="AD17" i="1"/>
  <c r="AV17" i="1"/>
  <c r="AY17" i="1"/>
  <c r="BA17" i="1"/>
  <c r="AD16" i="1"/>
  <c r="AV16" i="1"/>
  <c r="AY16" i="1"/>
  <c r="BA16" i="1"/>
  <c r="AD15" i="1"/>
  <c r="AV15" i="1"/>
  <c r="AY15" i="1"/>
  <c r="BA15" i="1"/>
  <c r="AD14" i="1"/>
  <c r="AV14" i="1"/>
  <c r="AY14" i="1"/>
  <c r="BA14" i="1"/>
  <c r="AD13" i="1"/>
  <c r="AV13" i="1"/>
  <c r="AY13" i="1"/>
  <c r="BA13" i="1"/>
  <c r="AD12" i="1"/>
  <c r="AV12" i="1"/>
  <c r="AY12" i="1"/>
  <c r="BA12" i="1"/>
  <c r="AD11" i="1"/>
  <c r="AV11" i="1"/>
  <c r="AY11" i="1"/>
  <c r="BA11" i="1"/>
  <c r="AD10" i="1"/>
  <c r="AV10" i="1"/>
  <c r="AY10" i="1"/>
  <c r="BA10" i="1"/>
  <c r="AD9" i="1"/>
  <c r="AV9" i="1"/>
  <c r="AY9" i="1"/>
  <c r="BA9" i="1"/>
  <c r="AD8" i="1"/>
  <c r="AV8" i="1"/>
  <c r="AY8" i="1"/>
  <c r="BA8" i="1"/>
  <c r="AD7" i="1"/>
  <c r="AV7" i="1"/>
  <c r="AY7" i="1"/>
  <c r="BA7" i="1"/>
  <c r="AD6" i="1"/>
  <c r="AV6" i="1"/>
  <c r="AY6" i="1"/>
  <c r="BA6" i="1"/>
  <c r="AD5" i="1"/>
  <c r="AV5" i="1"/>
  <c r="AY5" i="1"/>
  <c r="BA5" i="1"/>
  <c r="AD4" i="1"/>
  <c r="AV4" i="1"/>
  <c r="AY4" i="1"/>
</calcChain>
</file>

<file path=xl/comments1.xml><?xml version="1.0" encoding="utf-8"?>
<comments xmlns="http://schemas.openxmlformats.org/spreadsheetml/2006/main">
  <authors>
    <author>tc={04C1C76A-13E6-421D-8386-F76B5E1EEC72}</author>
    <author>tc={4BF7F746-081B-444F-853D-D6CB7E6D95B0}</author>
    <author>tc={21D5C570-27E7-4414-9930-5B5AEBDFD828}</author>
    <author>tc={DFF8E40C-2DCF-4F40-8768-9E1DC6BA8E6A}</author>
    <author>tc={7EDF5659-6285-4C5F-AD02-105C40EFEDA1}</author>
    <author>tc={7C703154-6724-4AE0-9F27-2003DB2E5D64}</author>
    <author>tc={E2073D72-0E09-4BD8-8CB9-2EA0C02568E9}</author>
    <author>tc={03F716C4-EAF9-474B-9333-CAD270C0BC53}</author>
    <author>tc={8D9D6809-1E84-4DB3-8F90-FDA47B83530D}</author>
  </authors>
  <commentList>
    <comment ref="CD2" author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Sobre examen</t>
        </r>
      </text>
    </comment>
    <comment ref="EC2" authorId="1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1: regresion polinomial</t>
        </r>
      </text>
    </comment>
    <comment ref="EH2" authorId="2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2: regresion foot ball</t>
        </r>
      </text>
    </comment>
    <comment ref="EI2" authorId="3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3: diseño de experimentos</t>
        </r>
      </text>
    </comment>
    <comment ref="EJ2" authorId="4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teoria</t>
        </r>
      </text>
    </comment>
    <comment ref="EK2" authorId="5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teoria</t>
        </r>
      </text>
    </comment>
    <comment ref="EL2" authorId="6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teoria</t>
        </r>
      </text>
    </comment>
    <comment ref="EN2" authorId="7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1: regresion normal vs poisson</t>
        </r>
      </text>
    </comment>
    <comment ref="ES2" authorId="8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2: regresion beta</t>
        </r>
      </text>
    </comment>
  </commentList>
</comments>
</file>

<file path=xl/sharedStrings.xml><?xml version="1.0" encoding="utf-8"?>
<sst xmlns="http://schemas.openxmlformats.org/spreadsheetml/2006/main" count="490" uniqueCount="170">
  <si>
    <t>No</t>
  </si>
  <si>
    <t>Cuenta</t>
  </si>
  <si>
    <t>Nombre</t>
  </si>
  <si>
    <t>Carrera</t>
  </si>
  <si>
    <t>Gen</t>
  </si>
  <si>
    <t>Mod</t>
  </si>
  <si>
    <r>
      <t>Floriano</t>
    </r>
    <r>
      <rPr>
        <sz val="12"/>
        <color theme="1"/>
        <rFont val="Arial"/>
      </rPr>
      <t> Pérez, Andrés Emilio</t>
    </r>
  </si>
  <si>
    <t>Actuaría</t>
  </si>
  <si>
    <t>Exl</t>
  </si>
  <si>
    <r>
      <t>Santaella</t>
    </r>
    <r>
      <rPr>
        <sz val="12"/>
        <color theme="1"/>
        <rFont val="Arial"/>
      </rPr>
      <t> Ortega, Arturo Alonso</t>
    </r>
  </si>
  <si>
    <t>Matemáticas</t>
  </si>
  <si>
    <r>
      <t>Aguilar</t>
    </r>
    <r>
      <rPr>
        <sz val="14"/>
        <color rgb="FF333333"/>
        <rFont val="Arial"/>
      </rPr>
      <t> Hérnandez, Erick Eduardo</t>
    </r>
  </si>
  <si>
    <r>
      <t>Bravo</t>
    </r>
    <r>
      <rPr>
        <sz val="14"/>
        <color rgb="FF333333"/>
        <rFont val="Arial"/>
      </rPr>
      <t> Velasco, Ramiro Axel</t>
    </r>
  </si>
  <si>
    <t>Ord</t>
  </si>
  <si>
    <r>
      <t>Cruz</t>
    </r>
    <r>
      <rPr>
        <sz val="14"/>
        <color rgb="FF333333"/>
        <rFont val="Arial"/>
      </rPr>
      <t> Hernández, Nidia</t>
    </r>
  </si>
  <si>
    <r>
      <t>Gongora</t>
    </r>
    <r>
      <rPr>
        <sz val="14"/>
        <color rgb="FF333333"/>
        <rFont val="Arial"/>
      </rPr>
      <t> Martínez, Zaira Monserrat</t>
    </r>
  </si>
  <si>
    <r>
      <t>Machado</t>
    </r>
    <r>
      <rPr>
        <sz val="14"/>
        <color rgb="FF333333"/>
        <rFont val="Arial"/>
      </rPr>
      <t> Aguilar, Guadalupe Azucena</t>
    </r>
  </si>
  <si>
    <r>
      <t>Martínez</t>
    </r>
    <r>
      <rPr>
        <sz val="14"/>
        <color rgb="FF333333"/>
        <rFont val="Arial"/>
      </rPr>
      <t> Pérez, Sergio Martín</t>
    </r>
  </si>
  <si>
    <r>
      <t>Mundo</t>
    </r>
    <r>
      <rPr>
        <sz val="14"/>
        <color rgb="FF333333"/>
        <rFont val="Arial"/>
      </rPr>
      <t> Cortés, Gabriela Marali</t>
    </r>
  </si>
  <si>
    <r>
      <t>Rojas</t>
    </r>
    <r>
      <rPr>
        <sz val="14"/>
        <color rgb="FF333333"/>
        <rFont val="Arial"/>
      </rPr>
      <t> Luna, Frida Viridiana</t>
    </r>
  </si>
  <si>
    <r>
      <t>Salazar</t>
    </r>
    <r>
      <rPr>
        <sz val="14"/>
        <color rgb="FF333333"/>
        <rFont val="Arial"/>
      </rPr>
      <t> Ruíz, Andrés</t>
    </r>
  </si>
  <si>
    <t>Equipo</t>
  </si>
  <si>
    <t>Durán López Alejandra</t>
  </si>
  <si>
    <t>Trejo Félix César Aldair</t>
  </si>
  <si>
    <t>Durán López, Alejandra</t>
  </si>
  <si>
    <t>Franco Rojas, Roberto Victor</t>
  </si>
  <si>
    <t xml:space="preserve">González Ortiz, Diana Elda </t>
  </si>
  <si>
    <t>Trejo Félix, César Aldair</t>
  </si>
  <si>
    <t>TAREA 1</t>
  </si>
  <si>
    <t>TAREA 2</t>
  </si>
  <si>
    <t>TAREA 3</t>
  </si>
  <si>
    <t>TAREA 4</t>
  </si>
  <si>
    <t>TAREA 5</t>
  </si>
  <si>
    <t>TAREA EXAMEN 1</t>
  </si>
  <si>
    <t>TAREA 6</t>
  </si>
  <si>
    <t>TAREA 7</t>
  </si>
  <si>
    <t>TAREA 8</t>
  </si>
  <si>
    <t>TAREA 9</t>
  </si>
  <si>
    <t>TAREA 10</t>
  </si>
  <si>
    <t>TAREA EXAMEN 2</t>
  </si>
  <si>
    <t>PROYECTO FINAL</t>
  </si>
  <si>
    <t>Alumno</t>
  </si>
  <si>
    <t>Ejercicio 1</t>
  </si>
  <si>
    <t>Ejercicio 2</t>
  </si>
  <si>
    <t>Ejercicio 3</t>
  </si>
  <si>
    <t>Ejercicio 4</t>
  </si>
  <si>
    <t>Ejercicio 5</t>
  </si>
  <si>
    <t>Ejercicio 6</t>
  </si>
  <si>
    <t>Ejercicio 7</t>
  </si>
  <si>
    <t>calif</t>
  </si>
  <si>
    <t>Observación:</t>
  </si>
  <si>
    <t>Ejercicio1</t>
  </si>
  <si>
    <t>Ejercicio 1A</t>
  </si>
  <si>
    <t>Ejercicio 1B</t>
  </si>
  <si>
    <t>Ejercicio 1C</t>
  </si>
  <si>
    <t>Ejercicio 2A</t>
  </si>
  <si>
    <t>Ejercicio 2B</t>
  </si>
  <si>
    <t>Ejercicio 1D</t>
  </si>
  <si>
    <t>Ejercicio 1E</t>
  </si>
  <si>
    <t>Demostracion</t>
  </si>
  <si>
    <t>intervalos para parametros</t>
  </si>
  <si>
    <t>Intervalo para valor futuro</t>
  </si>
  <si>
    <t>Estimacion para la prima del seguro</t>
  </si>
  <si>
    <t>calificacion</t>
  </si>
  <si>
    <t>Punto Extra</t>
  </si>
  <si>
    <t>Ejercicio 1F</t>
  </si>
  <si>
    <t>Ejercicio 2C</t>
  </si>
  <si>
    <t>Ejercicio 2D</t>
  </si>
  <si>
    <t>Ejercicio 2E</t>
  </si>
  <si>
    <t>Ejercicio 2F</t>
  </si>
  <si>
    <t>Ejercicio 3A</t>
  </si>
  <si>
    <t>Ejercicio 3B</t>
  </si>
  <si>
    <t>Ejercicio 3C</t>
  </si>
  <si>
    <t>Ejercicio 3D</t>
  </si>
  <si>
    <t>Ejercicio 3E</t>
  </si>
  <si>
    <t>Ejercicio 3F</t>
  </si>
  <si>
    <t>modelo inicial</t>
  </si>
  <si>
    <t>prueba de hipotesis</t>
  </si>
  <si>
    <t>validacion cruzada</t>
  </si>
  <si>
    <t>modelos inicial</t>
  </si>
  <si>
    <t>selección de modelo</t>
  </si>
  <si>
    <t>leave one out</t>
  </si>
  <si>
    <t>ejercicio 1</t>
  </si>
  <si>
    <t>ejercicio 2</t>
  </si>
  <si>
    <t>ejercicio 3</t>
  </si>
  <si>
    <t>LPML</t>
  </si>
  <si>
    <t>MODELO JAGS</t>
  </si>
  <si>
    <t>AJUSTE E INTERVALOS DE PARAMETROS</t>
  </si>
  <si>
    <t>PREDICCION</t>
  </si>
  <si>
    <t>Floriano Pérez Andrés Emiliano,</t>
  </si>
  <si>
    <t>Los números que obtuvieron estan muy alejados del correcto, pueden comprobar por simulación.</t>
  </si>
  <si>
    <t>Ejercicio Faltante</t>
  </si>
  <si>
    <t>Falto concluir</t>
  </si>
  <si>
    <t>Falta el inciso C</t>
  </si>
  <si>
    <t>Error en proporcionalidad</t>
  </si>
  <si>
    <t>Falta el ejercicio 2</t>
  </si>
  <si>
    <t>El método de simulación esta bien, pero no encontraron bien la posteriori, falto la indicadora (ERROR FATAL!). Arruina todos los calculos posteriores, sólo se los voy a cobrar en la primera por que en general esta bien. No interpretaron los resultados.</t>
  </si>
  <si>
    <t>la distribución no informativa de Jeffreys dice que tienen que sacar la raíz de la información de Fisher</t>
  </si>
  <si>
    <t>Su simulación parece estar bien, pero no resolvieron análiticamente y no terminaron. Falto dar el número.</t>
  </si>
  <si>
    <t>A. Alonso Santaella O.</t>
  </si>
  <si>
    <t>Las probas de P(X1,X2) no suman 1 y cubres todos los casos.</t>
  </si>
  <si>
    <r>
      <t xml:space="preserve">a) OK - 1, b) Error en la parámetrización de la binomial negativa ver el codigo R - </t>
    </r>
    <r>
      <rPr>
        <b/>
        <sz val="11"/>
        <color theme="1"/>
        <rFont val="Calibri"/>
        <family val="2"/>
        <scheme val="minor"/>
      </rPr>
      <t>0.5</t>
    </r>
    <r>
      <rPr>
        <sz val="12"/>
        <color theme="1"/>
        <rFont val="Calibri"/>
        <family val="2"/>
        <scheme val="minor"/>
      </rPr>
      <t>, c) El resultado no es logico, en la muestra hay varios datos menores a 10, ¿Por qué concluyes que siempre van a ser mayores a 10?, ya tenias distribución predictiva en terminos de alfa y beta (distribución de lamda) ¿por que vuelves a calcular?  - 0 (ve el código).</t>
    </r>
  </si>
  <si>
    <t>Muy buen trabajo, pero no terminaron, pues su código no corre sin esos párametros que omiten. Sólo tenian que poner una linea más de código.</t>
  </si>
  <si>
    <t>Error en presición</t>
  </si>
  <si>
    <t>Erick E. Aguilar H.</t>
  </si>
  <si>
    <t>Muy buen trabajo, pero no terminaron pues su código no corre sin esos párametros que omiten. Sólo tenian que poner una linea más de código.</t>
  </si>
  <si>
    <t>Bravo Velasco Ramiro Axel</t>
  </si>
  <si>
    <t>Error en precisión</t>
  </si>
  <si>
    <t>Muy bien!</t>
  </si>
  <si>
    <t>En el  MODELO DE JAGS debieron usar una T y no una gamma para simular la muestra.</t>
  </si>
  <si>
    <t xml:space="preserve">Tu código no corrió </t>
  </si>
  <si>
    <t>No resuelto</t>
  </si>
  <si>
    <t>Cruz Hernández Nidia</t>
  </si>
  <si>
    <t xml:space="preserve">En la solución de 1.3, ya tenias calculado P(X1,X2) y no era una constante independiente de theta? </t>
  </si>
  <si>
    <t>Revisar 2C: El valor de la alfa posteriori no es el correcto</t>
  </si>
  <si>
    <t>Deberían revisar sus valores, tienen poca precisión para usar una computadora, pero en general estan cerca.</t>
  </si>
  <si>
    <t>Faltan los incisos d) y e), además que no tiene orden su texto.</t>
  </si>
  <si>
    <t>Falta inciso B</t>
  </si>
  <si>
    <t>No se entiende lo que mandaron</t>
  </si>
  <si>
    <t>No veo su desarrollo donde llegan a la distribución posteriori</t>
  </si>
  <si>
    <t>El parámetro theta no se puede cubrir con una Unif(0,1), justamente por que estarías diciendo que se encuentra en un intervalo (0,1) y se supone que no tienes información sobre theta.</t>
  </si>
  <si>
    <t>Sólo resolvieron el sistema de ecuaciones.</t>
  </si>
  <si>
    <t>Ok, pero debieron aumentar el número de simulaciones, es importante cuidar la presición.</t>
  </si>
  <si>
    <t>¿Dónde esta el código?</t>
  </si>
  <si>
    <t>Góngora Martinez Zaira Monserrat</t>
  </si>
  <si>
    <t>Machado Aguilar Guadalupe Azucena</t>
  </si>
  <si>
    <t>Martínez Pérez Sergio Martín</t>
  </si>
  <si>
    <t>Revisa tu codigo, la probabilidad esta muy alejada de la correcta</t>
  </si>
  <si>
    <t>El estimador de la tarea 3 es el estimador puntual, el estimador bayesiano es el que minimiza la función de perdida.</t>
  </si>
  <si>
    <t xml:space="preserve">No hay calculo, inválido el "(lea la documentación de la función hdi de R)." </t>
  </si>
  <si>
    <t>En el primer inciso debian llegar a una distribución Uniforme o Beta(1/2,1/2), además que les falto concluir.</t>
  </si>
  <si>
    <t>Ell calculo no es malo, pero el valor que estiman esta fuera del soporte, tienen que interpretar los resultados, no sólo calcular.</t>
  </si>
  <si>
    <t>Pudo haber sido mas facil, pero muy buen trabajo!</t>
  </si>
  <si>
    <t xml:space="preserve">No interpretaron los resultados. </t>
  </si>
  <si>
    <t>Falto la estimación de la densidad e histograma.</t>
  </si>
  <si>
    <t>No revisaste contra el estimador clásico</t>
  </si>
  <si>
    <t>Mundo cortés Gabriela Marali</t>
  </si>
  <si>
    <t>Rojas Luna Frida Viridiana</t>
  </si>
  <si>
    <t>El calculo no es malo, pero el valor que estiman esta fuera del soporte, tienen que interpretar los resultados, no sólo calcular.</t>
  </si>
  <si>
    <t>Salazar Ruíz Andrés</t>
  </si>
  <si>
    <t>Franco Rojas Roberto Víctor</t>
  </si>
  <si>
    <t>Gonzáles Ortiz Diana Elda</t>
  </si>
  <si>
    <t xml:space="preserve"> Sólo resolvieron el sistema de ecuaciones.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</si>
  <si>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</si>
  <si>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</si>
  <si>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</si>
  <si>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</si>
  <si>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</si>
  <si>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</si>
  <si>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</si>
  <si>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</si>
  <si>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</si>
  <si>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</si>
  <si>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TE1</t>
  </si>
  <si>
    <t>TE2</t>
  </si>
  <si>
    <t>E1</t>
  </si>
  <si>
    <t>PF</t>
  </si>
  <si>
    <t>PUNTO EXTRA</t>
  </si>
  <si>
    <t>CALIF FINAL</t>
  </si>
  <si>
    <t>E1 FINAL</t>
  </si>
  <si>
    <t>PROMEDIO TAREAS SIN PONDERAR</t>
  </si>
  <si>
    <t>PROMEDIO TAREAS  PONDERARADAS</t>
  </si>
  <si>
    <t>E1_FINAL</t>
  </si>
  <si>
    <t>PROMEDIO EXAMEN SIN PONDERAR</t>
  </si>
  <si>
    <t>PROMEDIO EXAMEN  PONDERADOS</t>
  </si>
  <si>
    <t>TAREAS-PROYECTOS</t>
  </si>
  <si>
    <t>EXAMENES</t>
  </si>
  <si>
    <t>ACTAS</t>
  </si>
  <si>
    <t>NA</t>
  </si>
  <si>
    <t>*PROYECTO 30% TAREAS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</si>
</sst>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1"/>
    <xf numFmtId="0" fontId="6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 wrapText="1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2" fontId="1" fillId="0" borderId="28" xfId="1" applyNumberFormat="1" applyBorder="1" applyAlignment="1">
      <alignment horizontal="center" vertical="center"/>
    </xf>
    <xf numFmtId="2" fontId="1" fillId="0" borderId="26" xfId="1" applyNumberFormat="1" applyBorder="1" applyAlignment="1">
      <alignment horizontal="center" vertical="center"/>
    </xf>
    <xf numFmtId="2" fontId="1" fillId="0" borderId="29" xfId="1" applyNumberFormat="1" applyBorder="1" applyAlignment="1">
      <alignment horizontal="center" vertical="center"/>
    </xf>
    <xf numFmtId="2" fontId="1" fillId="0" borderId="30" xfId="1" applyNumberFormat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1" fillId="0" borderId="23" xfId="1" applyNumberFormat="1" applyBorder="1" applyAlignment="1">
      <alignment horizontal="center" vertical="center"/>
    </xf>
    <xf numFmtId="2" fontId="1" fillId="0" borderId="24" xfId="1" applyNumberForma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5" borderId="26" xfId="1" applyFill="1" applyBorder="1" applyAlignment="1">
      <alignment horizontal="center" vertical="center"/>
    </xf>
    <xf numFmtId="0" fontId="1" fillId="0" borderId="23" xfId="1" applyFill="1" applyBorder="1" applyAlignment="1">
      <alignment horizontal="center" vertical="center"/>
    </xf>
    <xf numFmtId="2" fontId="1" fillId="0" borderId="22" xfId="1" applyNumberFormat="1" applyFill="1" applyBorder="1" applyAlignment="1">
      <alignment horizontal="center" vertical="center"/>
    </xf>
    <xf numFmtId="2" fontId="1" fillId="0" borderId="23" xfId="1" applyNumberFormat="1" applyFill="1" applyBorder="1" applyAlignment="1">
      <alignment horizontal="center" vertical="center"/>
    </xf>
    <xf numFmtId="2" fontId="1" fillId="0" borderId="24" xfId="1" applyNumberFormat="1" applyFill="1" applyBorder="1" applyAlignment="1">
      <alignment horizontal="center" vertical="center"/>
    </xf>
    <xf numFmtId="2" fontId="1" fillId="0" borderId="13" xfId="1" applyNumberFormat="1" applyFill="1" applyBorder="1" applyAlignment="1">
      <alignment horizontal="center" vertical="center"/>
    </xf>
    <xf numFmtId="2" fontId="1" fillId="0" borderId="15" xfId="1" applyNumberForma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2" fontId="1" fillId="0" borderId="16" xfId="1" applyNumberFormat="1" applyFill="1" applyBorder="1" applyAlignment="1">
      <alignment horizontal="center" vertical="center"/>
    </xf>
    <xf numFmtId="2" fontId="1" fillId="0" borderId="15" xfId="1" applyNumberFormat="1" applyBorder="1" applyAlignment="1">
      <alignment horizontal="center" vertical="center"/>
    </xf>
    <xf numFmtId="2" fontId="1" fillId="0" borderId="13" xfId="1" applyNumberForma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2" fontId="0" fillId="0" borderId="0" xfId="0" applyNumberFormat="1"/>
    <xf numFmtId="0" fontId="8" fillId="6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9" fillId="4" borderId="0" xfId="1" applyFont="1" applyFill="1" applyAlignment="1">
      <alignment horizontal="center" vertical="center" wrapText="1"/>
    </xf>
    <xf numFmtId="0" fontId="1" fillId="0" borderId="23" xfId="1" applyBorder="1" applyAlignment="1">
      <alignment horizontal="center"/>
    </xf>
    <xf numFmtId="164" fontId="1" fillId="0" borderId="24" xfId="1" applyNumberForma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32" xfId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2" fontId="0" fillId="0" borderId="0" xfId="0" applyNumberFormat="1" applyFill="1"/>
    <xf numFmtId="0" fontId="0" fillId="0" borderId="0" xfId="0" applyFill="1"/>
    <xf numFmtId="0" fontId="0" fillId="8" borderId="0" xfId="0" applyFill="1" applyAlignment="1">
      <alignment horizontal="center" vertical="center"/>
    </xf>
    <xf numFmtId="0" fontId="10" fillId="9" borderId="0" xfId="0" applyFont="1" applyFill="1"/>
    <xf numFmtId="0" fontId="10" fillId="0" borderId="0" xfId="0" applyFont="1"/>
    <xf numFmtId="0" fontId="10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289368</xdr:colOff>
      <xdr:row>20</xdr:row>
      <xdr:rowOff>96456</xdr:rowOff>
    </xdr:from>
    <xdr:to>
      <xdr:col>50</xdr:col>
      <xdr:colOff>615067</xdr:colOff>
      <xdr:row>28</xdr:row>
      <xdr:rowOff>12058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55950" y="4935317"/>
          <a:ext cx="8813800" cy="1587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cias, Mariana EX1" id="{30E04DC0-50F5-41F6-8A4E-588B5265BC99}" userId="S::mariana.macias@mx.imshealth.com::af98c46d-6919-487c-8e6f-5ace3789f85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D2" dT="2020-01-05T06:20:16.21" personId="{30E04DC0-50F5-41F6-8A4E-588B5265BC99}" id="{04C1C76A-13E6-421D-8386-F76B5E1EEC72}">
    <text>Sobre examen</text>
  </threadedComment>
  <threadedComment ref="EC2" dT="2020-01-05T05:49:50.40" personId="{30E04DC0-50F5-41F6-8A4E-588B5265BC99}" id="{4BF7F746-081B-444F-853D-D6CB7E6D95B0}">
    <text>1: regresion polinomial</text>
  </threadedComment>
  <threadedComment ref="EH2" dT="2020-01-05T05:50:57.15" personId="{30E04DC0-50F5-41F6-8A4E-588B5265BC99}" id="{21D5C570-27E7-4414-9930-5B5AEBDFD828}">
    <text>2: regresion foot ball</text>
  </threadedComment>
  <threadedComment ref="EI2" dT="2020-01-05T05:50:47.77" personId="{30E04DC0-50F5-41F6-8A4E-588B5265BC99}" id="{DFF8E40C-2DCF-4F40-8768-9E1DC6BA8E6A}">
    <text>3: diseño de experimentos</text>
  </threadedComment>
  <threadedComment ref="EJ2" dT="2020-01-05T05:51:44.32" personId="{30E04DC0-50F5-41F6-8A4E-588B5265BC99}" id="{7EDF5659-6285-4C5F-AD02-105C40EFEDA1}">
    <text>teoria</text>
  </threadedComment>
  <threadedComment ref="EK2" dT="2020-01-05T05:51:53.44" personId="{30E04DC0-50F5-41F6-8A4E-588B5265BC99}" id="{7C703154-6724-4AE0-9F27-2003DB2E5D64}">
    <text>teoria</text>
  </threadedComment>
  <threadedComment ref="EL2" dT="2020-01-05T05:52:01.26" personId="{30E04DC0-50F5-41F6-8A4E-588B5265BC99}" id="{E2073D72-0E09-4BD8-8CB9-2EA0C02568E9}">
    <text>teoria</text>
  </threadedComment>
  <threadedComment ref="EN2" dT="2020-01-05T05:49:50.40" personId="{30E04DC0-50F5-41F6-8A4E-588B5265BC99}" id="{03F716C4-EAF9-474B-9333-CAD270C0BC53}">
    <text>1: regresion normal vs poisson</text>
  </threadedComment>
  <threadedComment ref="ES2" dT="2020-01-05T05:50:57.15" personId="{30E04DC0-50F5-41F6-8A4E-588B5265BC99}" id="{8D9D6809-1E84-4DB3-8F90-FDA47B83530D}">
    <text>2: regresion beta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4" Type="http://schemas.microsoft.com/office/2017/10/relationships/threadedComment" Target="../threadedComments/threadedComment1.xml"/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"/>
  <sheetViews>
    <sheetView tabSelected="1" zoomScale="79" zoomScaleNormal="80" zoomScalePageLayoutView="80" workbookViewId="0">
      <pane xSplit="7" ySplit="3" topLeftCell="AX4" activePane="bottomRight" state="frozen"/>
      <selection pane="topRight" activeCell="H1" sqref="H1"/>
      <selection pane="bottomLeft" activeCell="A4" sqref="A4"/>
      <selection pane="bottomRight" activeCell="AX4" sqref="AX4"/>
    </sheetView>
  </sheetViews>
  <sheetFormatPr baseColWidth="10" defaultColWidth="10.6640625" defaultRowHeight="16" x14ac:dyDescent="0.2"/>
  <cols>
    <col min="2" max="2" width="13.1640625" bestFit="1" customWidth="1"/>
    <col min="3" max="3" width="41.6640625" bestFit="1" customWidth="1"/>
    <col min="17" max="17" width="10.6640625" customWidth="1"/>
    <col min="18" max="18" width="19.83203125" customWidth="1"/>
    <col min="19" max="19" width="4.33203125" style="81" customWidth="1"/>
    <col min="20" max="30" width="19.83203125" style="81" customWidth="1"/>
    <col min="31" max="31" width="3.33203125" customWidth="1"/>
    <col min="33" max="33" width="15.1640625" bestFit="1" customWidth="1"/>
    <col min="34" max="34" width="15.1640625" customWidth="1"/>
    <col min="38" max="38" width="17.6640625" customWidth="1"/>
    <col min="39" max="39" width="5.33203125" customWidth="1"/>
    <col min="44" max="44" width="21.6640625" customWidth="1"/>
    <col min="45" max="45" width="3.83203125" customWidth="1"/>
    <col min="47" max="47" width="4.1640625" customWidth="1"/>
    <col min="48" max="48" width="27" bestFit="1" customWidth="1"/>
    <col min="49" max="49" width="18.6640625" customWidth="1"/>
    <col min="50" max="50" width="3.83203125" customWidth="1"/>
    <col min="51" max="51" width="13.33203125" bestFit="1" customWidth="1"/>
    <col min="52" max="52" width="3.33203125" customWidth="1"/>
  </cols>
  <sheetData>
    <row r="1" spans="1:53" x14ac:dyDescent="0.2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5"/>
      <c r="T1" s="85">
        <v>0.14814814814814811</v>
      </c>
      <c r="U1" s="85">
        <v>0.14814814814814811</v>
      </c>
      <c r="V1" s="85">
        <v>0.14814814814814811</v>
      </c>
      <c r="W1" s="85">
        <v>0.11111111111111108</v>
      </c>
      <c r="X1" s="85">
        <v>0.11111111111111108</v>
      </c>
      <c r="Y1" s="85">
        <v>0.11111111111111108</v>
      </c>
      <c r="Z1" s="85">
        <v>7.4074074074074056E-2</v>
      </c>
      <c r="AA1" s="85">
        <v>7.4074074074074056E-2</v>
      </c>
      <c r="AB1" s="85">
        <v>3.7037037037037028E-2</v>
      </c>
      <c r="AC1" s="85">
        <v>3.7037037037037028E-2</v>
      </c>
      <c r="AD1" s="85"/>
      <c r="AE1" s="84"/>
      <c r="AF1" s="84"/>
      <c r="AG1" s="84"/>
      <c r="AH1" s="84"/>
      <c r="AI1" s="84"/>
      <c r="AJ1" s="84"/>
      <c r="AK1" s="84"/>
      <c r="AL1" s="84"/>
      <c r="AM1" s="84"/>
      <c r="AN1" s="84">
        <v>0.4</v>
      </c>
      <c r="AO1" s="84">
        <v>0.3</v>
      </c>
      <c r="AP1" s="84">
        <v>0.2</v>
      </c>
      <c r="AQ1" s="84">
        <v>0.1</v>
      </c>
    </row>
    <row r="2" spans="1:53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5"/>
      <c r="T2" s="85">
        <v>1</v>
      </c>
      <c r="U2" s="85">
        <v>2</v>
      </c>
      <c r="V2" s="85">
        <v>3</v>
      </c>
      <c r="W2" s="85">
        <v>4</v>
      </c>
      <c r="X2" s="85">
        <v>5</v>
      </c>
      <c r="Y2" s="85">
        <v>6</v>
      </c>
      <c r="Z2" s="85">
        <v>7</v>
      </c>
      <c r="AA2" s="85">
        <v>8</v>
      </c>
      <c r="AB2" s="85">
        <v>9</v>
      </c>
      <c r="AC2" s="85">
        <v>10</v>
      </c>
      <c r="AD2" s="85"/>
      <c r="AE2" s="84"/>
      <c r="AF2" s="84"/>
      <c r="AG2" s="84"/>
      <c r="AH2" s="84"/>
      <c r="AI2" s="84"/>
      <c r="AJ2" s="84"/>
      <c r="AK2" s="84"/>
      <c r="AL2" s="84"/>
      <c r="AM2" s="84"/>
      <c r="AN2" s="84">
        <v>1</v>
      </c>
      <c r="AO2" s="84">
        <v>2</v>
      </c>
      <c r="AP2" s="84">
        <v>3</v>
      </c>
      <c r="AQ2" s="84">
        <v>4</v>
      </c>
      <c r="AV2" t="s">
        <v>169</v>
      </c>
    </row>
    <row r="3" spans="1:53" ht="57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21</v>
      </c>
      <c r="H3" s="60" t="s">
        <v>143</v>
      </c>
      <c r="I3" s="60" t="s">
        <v>144</v>
      </c>
      <c r="J3" s="60" t="s">
        <v>145</v>
      </c>
      <c r="K3" s="60" t="s">
        <v>146</v>
      </c>
      <c r="L3" s="60" t="s">
        <v>147</v>
      </c>
      <c r="M3" s="60" t="s">
        <v>148</v>
      </c>
      <c r="N3" s="60" t="s">
        <v>149</v>
      </c>
      <c r="O3" s="60" t="s">
        <v>150</v>
      </c>
      <c r="P3" s="60" t="s">
        <v>151</v>
      </c>
      <c r="Q3" s="60" t="s">
        <v>152</v>
      </c>
      <c r="R3" s="78" t="s">
        <v>160</v>
      </c>
      <c r="S3" s="79"/>
      <c r="T3" s="60" t="s">
        <v>143</v>
      </c>
      <c r="U3" s="60" t="s">
        <v>144</v>
      </c>
      <c r="V3" s="60" t="s">
        <v>145</v>
      </c>
      <c r="W3" s="60" t="s">
        <v>146</v>
      </c>
      <c r="X3" s="60" t="s">
        <v>147</v>
      </c>
      <c r="Y3" s="60" t="s">
        <v>148</v>
      </c>
      <c r="Z3" s="60" t="s">
        <v>149</v>
      </c>
      <c r="AA3" s="60" t="s">
        <v>150</v>
      </c>
      <c r="AB3" s="60" t="s">
        <v>151</v>
      </c>
      <c r="AC3" s="60" t="s">
        <v>152</v>
      </c>
      <c r="AD3" s="78" t="s">
        <v>161</v>
      </c>
      <c r="AE3" s="1"/>
      <c r="AF3" s="60" t="s">
        <v>155</v>
      </c>
      <c r="AG3" s="60" t="s">
        <v>157</v>
      </c>
      <c r="AH3" s="60" t="s">
        <v>162</v>
      </c>
      <c r="AI3" s="60" t="s">
        <v>159</v>
      </c>
      <c r="AJ3" s="60" t="s">
        <v>153</v>
      </c>
      <c r="AK3" s="60" t="s">
        <v>154</v>
      </c>
      <c r="AL3" s="78" t="s">
        <v>163</v>
      </c>
      <c r="AN3" s="60" t="s">
        <v>162</v>
      </c>
      <c r="AO3" s="60" t="s">
        <v>159</v>
      </c>
      <c r="AP3" s="60" t="s">
        <v>153</v>
      </c>
      <c r="AQ3" s="60" t="s">
        <v>154</v>
      </c>
      <c r="AR3" s="78" t="s">
        <v>164</v>
      </c>
      <c r="AT3" s="61" t="s">
        <v>156</v>
      </c>
      <c r="AV3" s="82" t="s">
        <v>165</v>
      </c>
      <c r="AW3" s="82" t="s">
        <v>166</v>
      </c>
      <c r="AY3" s="62" t="s">
        <v>158</v>
      </c>
      <c r="BA3" s="83" t="s">
        <v>167</v>
      </c>
    </row>
    <row r="4" spans="1:53" x14ac:dyDescent="0.2">
      <c r="A4" s="2">
        <v>1</v>
      </c>
      <c r="B4" s="2">
        <v>309500599</v>
      </c>
      <c r="C4" s="1" t="s">
        <v>6</v>
      </c>
      <c r="D4" s="2" t="s">
        <v>7</v>
      </c>
      <c r="E4" s="2">
        <v>2012</v>
      </c>
      <c r="F4" s="2" t="s">
        <v>8</v>
      </c>
      <c r="G4">
        <v>1</v>
      </c>
      <c r="H4">
        <f>Detalle!J3</f>
        <v>2.86</v>
      </c>
      <c r="I4" s="59">
        <f>Detalle!S3</f>
        <v>8.67</v>
      </c>
      <c r="J4" s="59">
        <f>Detalle!AB3</f>
        <v>9.17</v>
      </c>
      <c r="K4" s="59">
        <f>Detalle!AM3</f>
        <v>6</v>
      </c>
      <c r="L4" s="59">
        <f>Detalle!AX3</f>
        <v>8</v>
      </c>
      <c r="M4" s="59">
        <f>Detalle!BL3</f>
        <v>7.08</v>
      </c>
      <c r="N4" s="59">
        <f>Detalle!BU3</f>
        <v>0</v>
      </c>
      <c r="O4" s="59">
        <f>Detalle!CF3</f>
        <v>0</v>
      </c>
      <c r="P4">
        <f>Detalle!DQ3</f>
        <v>0</v>
      </c>
      <c r="Q4" s="59">
        <f>Detalle!EB3</f>
        <v>0</v>
      </c>
      <c r="R4" s="59">
        <f>AVERAGE(H4:Q4)</f>
        <v>4.1779999999999999</v>
      </c>
      <c r="S4" s="80"/>
      <c r="T4" s="80">
        <f>LARGE($H4:$Q4,T$2)</f>
        <v>9.17</v>
      </c>
      <c r="U4" s="80">
        <f>LARGE($H4:$Q4,U$2)</f>
        <v>8.67</v>
      </c>
      <c r="V4" s="80">
        <f>LARGE($H4:$Q4,V$2)</f>
        <v>8</v>
      </c>
      <c r="W4" s="80">
        <f>LARGE($H4:$Q4,W$2)</f>
        <v>7.08</v>
      </c>
      <c r="X4" s="80">
        <f>LARGE($H4:$Q4,X$2)</f>
        <v>6</v>
      </c>
      <c r="Y4" s="80">
        <f>LARGE($H4:$Q4,Y$2)</f>
        <v>2.86</v>
      </c>
      <c r="Z4" s="80">
        <f>LARGE($H4:$Q4,Z$2)</f>
        <v>0</v>
      </c>
      <c r="AA4" s="80">
        <f>LARGE($H4:$Q4,AA$2)</f>
        <v>0</v>
      </c>
      <c r="AB4" s="80">
        <f>LARGE($H4:$Q4,AB$2)</f>
        <v>0</v>
      </c>
      <c r="AC4" s="80">
        <f>LARGE($H4:$Q4,AC$2)</f>
        <v>0</v>
      </c>
      <c r="AD4" s="80">
        <f>SUMPRODUCT($T$1:$AC$1,T4:AC4)</f>
        <v>5.5992592592592576</v>
      </c>
      <c r="AF4">
        <v>7</v>
      </c>
      <c r="AG4">
        <f>Detalle!CD3</f>
        <v>0</v>
      </c>
      <c r="AH4">
        <f>AF4+AG4</f>
        <v>7</v>
      </c>
      <c r="AI4">
        <f>AF4+AG4</f>
        <v>7</v>
      </c>
      <c r="AJ4">
        <f>Detalle!BC3</f>
        <v>10</v>
      </c>
      <c r="AK4">
        <f>Detalle!EM3</f>
        <v>0</v>
      </c>
      <c r="AL4">
        <f>AVERAGE(AH4:AK4)</f>
        <v>6</v>
      </c>
      <c r="AN4">
        <f>LARGE($AH4:$AK4,AN$2)</f>
        <v>10</v>
      </c>
      <c r="AO4">
        <f t="shared" ref="AO4:AQ18" si="0">LARGE($AH4:$AK4,AO$2)</f>
        <v>7</v>
      </c>
      <c r="AP4">
        <f t="shared" si="0"/>
        <v>7</v>
      </c>
      <c r="AQ4">
        <f t="shared" si="0"/>
        <v>0</v>
      </c>
      <c r="AR4" s="59">
        <f>SUMPRODUCT(AN4:AQ4,$AN$1:$AQ$1)</f>
        <v>7.5</v>
      </c>
      <c r="AT4">
        <f>Detalle!ET3</f>
        <v>0</v>
      </c>
      <c r="AV4" s="59">
        <f>AD4*0.7+AT4*0.3</f>
        <v>3.9194814814814802</v>
      </c>
      <c r="AW4" s="59">
        <f>AR4</f>
        <v>7.5</v>
      </c>
      <c r="AX4" s="59"/>
      <c r="AY4" s="59">
        <f>(AV4*0.5+AW4*0.5)+0.1</f>
        <v>5.8097407407407395</v>
      </c>
      <c r="BA4" s="59" t="s">
        <v>168</v>
      </c>
    </row>
    <row r="5" spans="1:53" x14ac:dyDescent="0.2">
      <c r="A5" s="2">
        <v>2</v>
      </c>
      <c r="B5" s="2">
        <v>410021181</v>
      </c>
      <c r="C5" s="1" t="s">
        <v>9</v>
      </c>
      <c r="D5" s="2" t="s">
        <v>10</v>
      </c>
      <c r="E5" s="2">
        <v>2013</v>
      </c>
      <c r="F5" s="2" t="s">
        <v>8</v>
      </c>
      <c r="G5">
        <v>4</v>
      </c>
      <c r="H5">
        <f>Detalle!J4</f>
        <v>10</v>
      </c>
      <c r="I5" s="59">
        <f>Detalle!S4</f>
        <v>8.5399999999999991</v>
      </c>
      <c r="J5" s="59">
        <f>Detalle!AB4</f>
        <v>10</v>
      </c>
      <c r="K5" s="59">
        <f>Detalle!AM4</f>
        <v>10</v>
      </c>
      <c r="L5" s="59">
        <f>Detalle!AX4</f>
        <v>9</v>
      </c>
      <c r="M5" s="59">
        <f>Detalle!BL4</f>
        <v>8.75</v>
      </c>
      <c r="N5" s="59">
        <f>Detalle!BU4</f>
        <v>10</v>
      </c>
      <c r="O5" s="59">
        <f>Detalle!CF4</f>
        <v>10</v>
      </c>
      <c r="P5">
        <f>Detalle!DQ4</f>
        <v>10</v>
      </c>
      <c r="Q5" s="59">
        <f>Detalle!EB4</f>
        <v>10</v>
      </c>
      <c r="R5" s="59">
        <f t="shared" ref="R5:R18" si="1">AVERAGE(H5:Q5)</f>
        <v>9.6289999999999996</v>
      </c>
      <c r="S5" s="80"/>
      <c r="T5" s="80">
        <f>LARGE($H5:$Q5,T$2)</f>
        <v>10</v>
      </c>
      <c r="U5" s="80">
        <f>LARGE($H5:$Q5,U$2)</f>
        <v>10</v>
      </c>
      <c r="V5" s="80">
        <f>LARGE($H5:$Q5,V$2)</f>
        <v>10</v>
      </c>
      <c r="W5" s="80">
        <f>LARGE($H5:$Q5,W$2)</f>
        <v>10</v>
      </c>
      <c r="X5" s="80">
        <f>LARGE($H5:$Q5,X$2)</f>
        <v>10</v>
      </c>
      <c r="Y5" s="80">
        <f>LARGE($H5:$Q5,Y$2)</f>
        <v>10</v>
      </c>
      <c r="Z5" s="80">
        <f>LARGE($H5:$Q5,Z$2)</f>
        <v>10</v>
      </c>
      <c r="AA5" s="80">
        <f>LARGE($H5:$Q5,AA$2)</f>
        <v>9</v>
      </c>
      <c r="AB5" s="80">
        <f>LARGE($H5:$Q5,AB$2)</f>
        <v>8.75</v>
      </c>
      <c r="AC5" s="80">
        <f>LARGE($H5:$Q5,AC$2)</f>
        <v>8.5399999999999991</v>
      </c>
      <c r="AD5" s="80">
        <f t="shared" ref="AD5:AD18" si="2">SUMPRODUCT($T$1:$AC$1,T5:AC5)</f>
        <v>9.8255555555555532</v>
      </c>
      <c r="AF5">
        <v>10</v>
      </c>
      <c r="AG5">
        <f>Detalle!CD4</f>
        <v>0</v>
      </c>
      <c r="AH5">
        <f t="shared" ref="AH5:AH18" si="3">AF5+AG5</f>
        <v>10</v>
      </c>
      <c r="AI5">
        <f t="shared" ref="AI5:AI18" si="4">AF5+AG5</f>
        <v>10</v>
      </c>
      <c r="AJ5">
        <f>Detalle!BC4</f>
        <v>10</v>
      </c>
      <c r="AK5">
        <f>Detalle!EM4</f>
        <v>9.1999999999999993</v>
      </c>
      <c r="AL5">
        <f t="shared" ref="AL5:AL18" si="5">AVERAGE(AH5:AK5)</f>
        <v>9.8000000000000007</v>
      </c>
      <c r="AN5">
        <f t="shared" ref="AN5:AN18" si="6">LARGE($AH5:$AK5,AN$2)</f>
        <v>10</v>
      </c>
      <c r="AO5">
        <f t="shared" si="0"/>
        <v>10</v>
      </c>
      <c r="AP5">
        <f t="shared" si="0"/>
        <v>10</v>
      </c>
      <c r="AQ5">
        <f t="shared" si="0"/>
        <v>9.1999999999999993</v>
      </c>
      <c r="AR5" s="59">
        <f t="shared" ref="AR5:AR18" si="7">SUMPRODUCT(AN5:AQ5,$AN$1:$AQ$1)</f>
        <v>9.92</v>
      </c>
      <c r="AT5">
        <f>Detalle!ET4</f>
        <v>0</v>
      </c>
      <c r="AV5" s="59">
        <f>AD5*0.7+AT5*0.3</f>
        <v>6.8778888888888865</v>
      </c>
      <c r="AW5" s="59">
        <f t="shared" ref="AW5:AW18" si="8">AR5</f>
        <v>9.92</v>
      </c>
      <c r="AX5" s="59"/>
      <c r="AY5" s="59">
        <f t="shared" ref="AY5:AY18" si="9">(AV5*0.5+AW5*0.5)+0.1</f>
        <v>8.498944444444442</v>
      </c>
      <c r="BA5" s="59">
        <f t="shared" ref="BA5:BA18" si="10">ROUND(AY5,0)</f>
        <v>8</v>
      </c>
    </row>
    <row r="6" spans="1:53" ht="18" x14ac:dyDescent="0.2">
      <c r="A6" s="2">
        <v>1</v>
      </c>
      <c r="B6" s="2">
        <v>414022513</v>
      </c>
      <c r="C6" s="1" t="s">
        <v>11</v>
      </c>
      <c r="D6" s="2" t="s">
        <v>10</v>
      </c>
      <c r="E6" s="2">
        <v>2014</v>
      </c>
      <c r="F6" s="2" t="s">
        <v>8</v>
      </c>
      <c r="G6">
        <v>4</v>
      </c>
      <c r="H6">
        <f>Detalle!J5</f>
        <v>10</v>
      </c>
      <c r="I6" s="59">
        <f>Detalle!S5</f>
        <v>8.5399999999999991</v>
      </c>
      <c r="J6" s="59">
        <f>Detalle!AB5</f>
        <v>10</v>
      </c>
      <c r="K6" s="59">
        <f>Detalle!AM5</f>
        <v>10</v>
      </c>
      <c r="L6" s="59">
        <f>Detalle!AX5</f>
        <v>9</v>
      </c>
      <c r="M6" s="59">
        <f>Detalle!BL5</f>
        <v>8.75</v>
      </c>
      <c r="N6" s="59">
        <f>Detalle!BU5</f>
        <v>10</v>
      </c>
      <c r="O6" s="59">
        <f>Detalle!CF5</f>
        <v>10</v>
      </c>
      <c r="P6">
        <f>Detalle!DQ5</f>
        <v>10</v>
      </c>
      <c r="Q6" s="59">
        <f>Detalle!EB5</f>
        <v>10</v>
      </c>
      <c r="R6" s="59">
        <f t="shared" si="1"/>
        <v>9.6289999999999996</v>
      </c>
      <c r="S6" s="80"/>
      <c r="T6" s="80">
        <f>LARGE($H6:$Q6,T$2)</f>
        <v>10</v>
      </c>
      <c r="U6" s="80">
        <f>LARGE($H6:$Q6,U$2)</f>
        <v>10</v>
      </c>
      <c r="V6" s="80">
        <f>LARGE($H6:$Q6,V$2)</f>
        <v>10</v>
      </c>
      <c r="W6" s="80">
        <f>LARGE($H6:$Q6,W$2)</f>
        <v>10</v>
      </c>
      <c r="X6" s="80">
        <f>LARGE($H6:$Q6,X$2)</f>
        <v>10</v>
      </c>
      <c r="Y6" s="80">
        <f>LARGE($H6:$Q6,Y$2)</f>
        <v>10</v>
      </c>
      <c r="Z6" s="80">
        <f>LARGE($H6:$Q6,Z$2)</f>
        <v>10</v>
      </c>
      <c r="AA6" s="80">
        <f>LARGE($H6:$Q6,AA$2)</f>
        <v>9</v>
      </c>
      <c r="AB6" s="80">
        <f>LARGE($H6:$Q6,AB$2)</f>
        <v>8.75</v>
      </c>
      <c r="AC6" s="80">
        <f>LARGE($H6:$Q6,AC$2)</f>
        <v>8.5399999999999991</v>
      </c>
      <c r="AD6" s="80">
        <f t="shared" si="2"/>
        <v>9.8255555555555532</v>
      </c>
      <c r="AF6">
        <v>7.4</v>
      </c>
      <c r="AG6">
        <f>Detalle!CD5</f>
        <v>0</v>
      </c>
      <c r="AH6">
        <f t="shared" si="3"/>
        <v>7.4</v>
      </c>
      <c r="AI6">
        <f t="shared" si="4"/>
        <v>7.4</v>
      </c>
      <c r="AJ6">
        <f>Detalle!BC5</f>
        <v>10</v>
      </c>
      <c r="AK6">
        <f>Detalle!EM5</f>
        <v>9.1999999999999993</v>
      </c>
      <c r="AL6">
        <f t="shared" si="5"/>
        <v>8.5</v>
      </c>
      <c r="AN6">
        <f t="shared" si="6"/>
        <v>10</v>
      </c>
      <c r="AO6">
        <f t="shared" si="0"/>
        <v>9.1999999999999993</v>
      </c>
      <c r="AP6">
        <f t="shared" si="0"/>
        <v>7.4</v>
      </c>
      <c r="AQ6">
        <f t="shared" si="0"/>
        <v>7.4</v>
      </c>
      <c r="AR6" s="59">
        <f t="shared" si="7"/>
        <v>8.98</v>
      </c>
      <c r="AT6">
        <f>Detalle!ET5</f>
        <v>0</v>
      </c>
      <c r="AV6" s="59">
        <f>AD6*0.7+AT6*0.3</f>
        <v>6.8778888888888865</v>
      </c>
      <c r="AW6" s="59">
        <f t="shared" si="8"/>
        <v>8.98</v>
      </c>
      <c r="AX6" s="59"/>
      <c r="AY6" s="59">
        <f t="shared" si="9"/>
        <v>8.0289444444444431</v>
      </c>
      <c r="BA6" s="59">
        <f t="shared" si="10"/>
        <v>8</v>
      </c>
    </row>
    <row r="7" spans="1:53" ht="18" x14ac:dyDescent="0.2">
      <c r="A7" s="2">
        <v>2</v>
      </c>
      <c r="B7" s="2">
        <v>313003051</v>
      </c>
      <c r="C7" s="1" t="s">
        <v>12</v>
      </c>
      <c r="D7" s="2" t="s">
        <v>7</v>
      </c>
      <c r="E7" s="2">
        <v>2016</v>
      </c>
      <c r="F7" s="2" t="s">
        <v>13</v>
      </c>
      <c r="G7">
        <v>1</v>
      </c>
      <c r="H7">
        <f>Detalle!J6</f>
        <v>2.86</v>
      </c>
      <c r="I7" s="59">
        <f>Detalle!S6</f>
        <v>8.67</v>
      </c>
      <c r="J7" s="59">
        <f>Detalle!AB6</f>
        <v>9.17</v>
      </c>
      <c r="K7" s="59">
        <f>Detalle!AM6</f>
        <v>6</v>
      </c>
      <c r="L7" s="59">
        <f>Detalle!AX6</f>
        <v>8</v>
      </c>
      <c r="M7" s="59">
        <f>Detalle!BL6</f>
        <v>7.08</v>
      </c>
      <c r="N7" s="59">
        <f>Detalle!BU6</f>
        <v>0</v>
      </c>
      <c r="O7" s="59">
        <f>Detalle!CF6</f>
        <v>10</v>
      </c>
      <c r="P7">
        <f>Detalle!DQ6</f>
        <v>6.67</v>
      </c>
      <c r="Q7" s="59">
        <f>Detalle!EB6</f>
        <v>8</v>
      </c>
      <c r="R7" s="59">
        <f t="shared" si="1"/>
        <v>6.6450000000000005</v>
      </c>
      <c r="S7" s="80"/>
      <c r="T7" s="80">
        <f>LARGE($H7:$Q7,T$2)</f>
        <v>10</v>
      </c>
      <c r="U7" s="80">
        <f>LARGE($H7:$Q7,U$2)</f>
        <v>9.17</v>
      </c>
      <c r="V7" s="80">
        <f>LARGE($H7:$Q7,V$2)</f>
        <v>8.67</v>
      </c>
      <c r="W7" s="80">
        <f>LARGE($H7:$Q7,W$2)</f>
        <v>8</v>
      </c>
      <c r="X7" s="80">
        <f>LARGE($H7:$Q7,X$2)</f>
        <v>8</v>
      </c>
      <c r="Y7" s="80">
        <f>LARGE($H7:$Q7,Y$2)</f>
        <v>7.08</v>
      </c>
      <c r="Z7" s="80">
        <f>LARGE($H7:$Q7,Z$2)</f>
        <v>6.67</v>
      </c>
      <c r="AA7" s="80">
        <f>LARGE($H7:$Q7,AA$2)</f>
        <v>6</v>
      </c>
      <c r="AB7" s="80">
        <f>LARGE($H7:$Q7,AB$2)</f>
        <v>2.86</v>
      </c>
      <c r="AC7" s="80">
        <f>LARGE($H7:$Q7,AC$2)</f>
        <v>0</v>
      </c>
      <c r="AD7" s="80">
        <f t="shared" si="2"/>
        <v>7.7333333333333316</v>
      </c>
      <c r="AF7">
        <v>4</v>
      </c>
      <c r="AG7">
        <f>Detalle!CD6</f>
        <v>1</v>
      </c>
      <c r="AH7">
        <f t="shared" si="3"/>
        <v>5</v>
      </c>
      <c r="AI7">
        <f t="shared" si="4"/>
        <v>5</v>
      </c>
      <c r="AJ7">
        <f>Detalle!BC6</f>
        <v>10</v>
      </c>
      <c r="AK7">
        <f>Detalle!EM6</f>
        <v>3.8</v>
      </c>
      <c r="AL7">
        <f t="shared" si="5"/>
        <v>5.95</v>
      </c>
      <c r="AN7">
        <f t="shared" si="6"/>
        <v>10</v>
      </c>
      <c r="AO7">
        <f t="shared" si="0"/>
        <v>5</v>
      </c>
      <c r="AP7">
        <f t="shared" si="0"/>
        <v>5</v>
      </c>
      <c r="AQ7">
        <f t="shared" si="0"/>
        <v>3.8</v>
      </c>
      <c r="AR7" s="59">
        <f t="shared" si="7"/>
        <v>6.88</v>
      </c>
      <c r="AT7">
        <f>Detalle!ET6</f>
        <v>7.3</v>
      </c>
      <c r="AV7" s="59">
        <f>AD7*0.7+AT7*0.3</f>
        <v>7.6033333333333317</v>
      </c>
      <c r="AW7" s="59">
        <f t="shared" si="8"/>
        <v>6.88</v>
      </c>
      <c r="AX7" s="59"/>
      <c r="AY7" s="59">
        <f t="shared" si="9"/>
        <v>7.341666666666665</v>
      </c>
      <c r="BA7" s="59">
        <f t="shared" si="10"/>
        <v>7</v>
      </c>
    </row>
    <row r="8" spans="1:53" ht="18" x14ac:dyDescent="0.2">
      <c r="A8" s="2">
        <v>3</v>
      </c>
      <c r="B8" s="2">
        <v>412052145</v>
      </c>
      <c r="C8" s="1" t="s">
        <v>14</v>
      </c>
      <c r="D8" s="2" t="s">
        <v>10</v>
      </c>
      <c r="E8" s="2">
        <v>2012</v>
      </c>
      <c r="F8" s="2" t="s">
        <v>8</v>
      </c>
      <c r="G8">
        <v>3</v>
      </c>
      <c r="H8">
        <f>Detalle!J7</f>
        <v>6.79</v>
      </c>
      <c r="I8" s="59">
        <f>Detalle!S7</f>
        <v>9.17</v>
      </c>
      <c r="J8" s="59">
        <f>Detalle!AB7</f>
        <v>7.33</v>
      </c>
      <c r="K8" s="59">
        <f>Detalle!AM7</f>
        <v>0</v>
      </c>
      <c r="L8" s="59">
        <f>Detalle!AX7</f>
        <v>9</v>
      </c>
      <c r="M8" s="59">
        <f>Detalle!BL7</f>
        <v>5.42</v>
      </c>
      <c r="N8" s="59">
        <f>Detalle!BU7</f>
        <v>10</v>
      </c>
      <c r="O8" s="59">
        <f>Detalle!CF7</f>
        <v>10</v>
      </c>
      <c r="P8">
        <f>Detalle!DQ7</f>
        <v>9.44</v>
      </c>
      <c r="Q8" s="59">
        <f>Detalle!EB7</f>
        <v>10</v>
      </c>
      <c r="R8" s="59">
        <f t="shared" si="1"/>
        <v>7.7150000000000007</v>
      </c>
      <c r="S8" s="80"/>
      <c r="T8" s="80">
        <f>LARGE($H8:$Q8,T$2)</f>
        <v>10</v>
      </c>
      <c r="U8" s="80">
        <f>LARGE($H8:$Q8,U$2)</f>
        <v>10</v>
      </c>
      <c r="V8" s="80">
        <f>LARGE($H8:$Q8,V$2)</f>
        <v>10</v>
      </c>
      <c r="W8" s="80">
        <f>LARGE($H8:$Q8,W$2)</f>
        <v>9.44</v>
      </c>
      <c r="X8" s="80">
        <f>LARGE($H8:$Q8,X$2)</f>
        <v>9.17</v>
      </c>
      <c r="Y8" s="80">
        <f>LARGE($H8:$Q8,Y$2)</f>
        <v>9</v>
      </c>
      <c r="Z8" s="80">
        <f>LARGE($H8:$Q8,Z$2)</f>
        <v>7.33</v>
      </c>
      <c r="AA8" s="80">
        <f>LARGE($H8:$Q8,AA$2)</f>
        <v>6.79</v>
      </c>
      <c r="AB8" s="80">
        <f>LARGE($H8:$Q8,AB$2)</f>
        <v>5.42</v>
      </c>
      <c r="AC8" s="80">
        <f>LARGE($H8:$Q8,AC$2)</f>
        <v>0</v>
      </c>
      <c r="AD8" s="80">
        <f t="shared" si="2"/>
        <v>8.7588888888888885</v>
      </c>
      <c r="AF8">
        <v>6.4</v>
      </c>
      <c r="AG8">
        <f>Detalle!CD7</f>
        <v>1</v>
      </c>
      <c r="AH8">
        <f t="shared" si="3"/>
        <v>7.4</v>
      </c>
      <c r="AI8">
        <f t="shared" si="4"/>
        <v>7.4</v>
      </c>
      <c r="AJ8">
        <f>Detalle!BC7</f>
        <v>10</v>
      </c>
      <c r="AK8">
        <f>Detalle!EM7</f>
        <v>9.4</v>
      </c>
      <c r="AL8">
        <f t="shared" si="5"/>
        <v>8.5500000000000007</v>
      </c>
      <c r="AN8">
        <f t="shared" si="6"/>
        <v>10</v>
      </c>
      <c r="AO8">
        <f t="shared" si="0"/>
        <v>9.4</v>
      </c>
      <c r="AP8">
        <f t="shared" si="0"/>
        <v>7.4</v>
      </c>
      <c r="AQ8">
        <f t="shared" si="0"/>
        <v>7.4</v>
      </c>
      <c r="AR8" s="59">
        <f t="shared" si="7"/>
        <v>9.0400000000000009</v>
      </c>
      <c r="AT8">
        <f>Detalle!ET7</f>
        <v>9.6</v>
      </c>
      <c r="AV8" s="59">
        <f>AD8*0.7+AT8*0.3</f>
        <v>9.0112222222222211</v>
      </c>
      <c r="AW8" s="59">
        <f t="shared" si="8"/>
        <v>9.0400000000000009</v>
      </c>
      <c r="AX8" s="59"/>
      <c r="AY8" s="59">
        <f t="shared" si="9"/>
        <v>9.1256111111111107</v>
      </c>
      <c r="BA8" s="59">
        <f t="shared" si="10"/>
        <v>9</v>
      </c>
    </row>
    <row r="9" spans="1:53" ht="18" x14ac:dyDescent="0.2">
      <c r="A9" s="2">
        <v>4</v>
      </c>
      <c r="B9" s="2">
        <v>313266188</v>
      </c>
      <c r="C9" s="1" t="s">
        <v>15</v>
      </c>
      <c r="D9" s="2" t="s">
        <v>7</v>
      </c>
      <c r="E9" s="2">
        <v>2016</v>
      </c>
      <c r="F9" s="2" t="s">
        <v>13</v>
      </c>
      <c r="G9">
        <v>1</v>
      </c>
      <c r="H9">
        <f>Detalle!J8</f>
        <v>2.86</v>
      </c>
      <c r="I9" s="59">
        <f>Detalle!S8</f>
        <v>8.67</v>
      </c>
      <c r="J9" s="59">
        <f>Detalle!AB8</f>
        <v>9.17</v>
      </c>
      <c r="K9" s="59">
        <f>Detalle!AM8</f>
        <v>6</v>
      </c>
      <c r="L9" s="59">
        <f>Detalle!AX8</f>
        <v>8</v>
      </c>
      <c r="M9" s="59">
        <f>Detalle!BL8</f>
        <v>7.08</v>
      </c>
      <c r="N9" s="59">
        <f>Detalle!BU8</f>
        <v>0</v>
      </c>
      <c r="O9" s="59">
        <f>Detalle!CF8</f>
        <v>10</v>
      </c>
      <c r="P9">
        <f>Detalle!DQ8</f>
        <v>6.67</v>
      </c>
      <c r="Q9" s="59">
        <f>Detalle!EB8</f>
        <v>8</v>
      </c>
      <c r="R9" s="59">
        <f t="shared" si="1"/>
        <v>6.6450000000000005</v>
      </c>
      <c r="S9" s="80"/>
      <c r="T9" s="80">
        <f>LARGE($H9:$Q9,T$2)</f>
        <v>10</v>
      </c>
      <c r="U9" s="80">
        <f>LARGE($H9:$Q9,U$2)</f>
        <v>9.17</v>
      </c>
      <c r="V9" s="80">
        <f>LARGE($H9:$Q9,V$2)</f>
        <v>8.67</v>
      </c>
      <c r="W9" s="80">
        <f>LARGE($H9:$Q9,W$2)</f>
        <v>8</v>
      </c>
      <c r="X9" s="80">
        <f>LARGE($H9:$Q9,X$2)</f>
        <v>8</v>
      </c>
      <c r="Y9" s="80">
        <f>LARGE($H9:$Q9,Y$2)</f>
        <v>7.08</v>
      </c>
      <c r="Z9" s="80">
        <f>LARGE($H9:$Q9,Z$2)</f>
        <v>6.67</v>
      </c>
      <c r="AA9" s="80">
        <f>LARGE($H9:$Q9,AA$2)</f>
        <v>6</v>
      </c>
      <c r="AB9" s="80">
        <f>LARGE($H9:$Q9,AB$2)</f>
        <v>2.86</v>
      </c>
      <c r="AC9" s="80">
        <f>LARGE($H9:$Q9,AC$2)</f>
        <v>0</v>
      </c>
      <c r="AD9" s="80">
        <f t="shared" si="2"/>
        <v>7.7333333333333316</v>
      </c>
      <c r="AF9">
        <v>8.1999999999999993</v>
      </c>
      <c r="AG9">
        <f>Detalle!CD8</f>
        <v>1</v>
      </c>
      <c r="AH9">
        <f t="shared" si="3"/>
        <v>9.1999999999999993</v>
      </c>
      <c r="AI9">
        <f t="shared" si="4"/>
        <v>9.1999999999999993</v>
      </c>
      <c r="AJ9">
        <f>Detalle!BC8</f>
        <v>10</v>
      </c>
      <c r="AK9">
        <f>Detalle!EM8</f>
        <v>3.8</v>
      </c>
      <c r="AL9">
        <f t="shared" si="5"/>
        <v>8.0499999999999989</v>
      </c>
      <c r="AN9">
        <f t="shared" si="6"/>
        <v>10</v>
      </c>
      <c r="AO9">
        <f t="shared" si="0"/>
        <v>9.1999999999999993</v>
      </c>
      <c r="AP9">
        <f t="shared" si="0"/>
        <v>9.1999999999999993</v>
      </c>
      <c r="AQ9">
        <f t="shared" si="0"/>
        <v>3.8</v>
      </c>
      <c r="AR9" s="59">
        <f t="shared" si="7"/>
        <v>8.98</v>
      </c>
      <c r="AT9">
        <f>Detalle!ET8</f>
        <v>7.3</v>
      </c>
      <c r="AV9" s="59">
        <f>AD9*0.7+AT9*0.3</f>
        <v>7.6033333333333317</v>
      </c>
      <c r="AW9" s="59">
        <f t="shared" si="8"/>
        <v>8.98</v>
      </c>
      <c r="AX9" s="59"/>
      <c r="AY9" s="59">
        <f t="shared" si="9"/>
        <v>8.3916666666666657</v>
      </c>
      <c r="BA9" s="59">
        <f t="shared" si="10"/>
        <v>8</v>
      </c>
    </row>
    <row r="10" spans="1:53" ht="18" x14ac:dyDescent="0.2">
      <c r="A10" s="2">
        <v>5</v>
      </c>
      <c r="B10" s="2">
        <v>313204605</v>
      </c>
      <c r="C10" s="1" t="s">
        <v>16</v>
      </c>
      <c r="D10" s="2" t="s">
        <v>7</v>
      </c>
      <c r="E10" s="2">
        <v>2016</v>
      </c>
      <c r="F10" s="2" t="s">
        <v>13</v>
      </c>
      <c r="G10">
        <v>1</v>
      </c>
      <c r="H10">
        <f>Detalle!J9</f>
        <v>2.86</v>
      </c>
      <c r="I10" s="59">
        <f>Detalle!S9</f>
        <v>8.67</v>
      </c>
      <c r="J10" s="59">
        <f>Detalle!AB9</f>
        <v>9.17</v>
      </c>
      <c r="K10" s="59">
        <f>Detalle!AM9</f>
        <v>6</v>
      </c>
      <c r="L10" s="59">
        <f>Detalle!AX9</f>
        <v>8</v>
      </c>
      <c r="M10" s="59">
        <f>Detalle!BL9</f>
        <v>7.08</v>
      </c>
      <c r="N10" s="59">
        <f>Detalle!BU9</f>
        <v>10</v>
      </c>
      <c r="O10" s="59">
        <f>Detalle!CF9</f>
        <v>10</v>
      </c>
      <c r="P10">
        <f>Detalle!DQ9</f>
        <v>6.67</v>
      </c>
      <c r="Q10" s="59">
        <f>Detalle!EB9</f>
        <v>8</v>
      </c>
      <c r="R10" s="59">
        <f t="shared" si="1"/>
        <v>7.6450000000000005</v>
      </c>
      <c r="S10" s="80"/>
      <c r="T10" s="80">
        <f>LARGE($H10:$Q10,T$2)</f>
        <v>10</v>
      </c>
      <c r="U10" s="80">
        <f>LARGE($H10:$Q10,U$2)</f>
        <v>10</v>
      </c>
      <c r="V10" s="80">
        <f>LARGE($H10:$Q10,V$2)</f>
        <v>9.17</v>
      </c>
      <c r="W10" s="80">
        <f>LARGE($H10:$Q10,W$2)</f>
        <v>8.67</v>
      </c>
      <c r="X10" s="80">
        <f>LARGE($H10:$Q10,X$2)</f>
        <v>8</v>
      </c>
      <c r="Y10" s="80">
        <f>LARGE($H10:$Q10,Y$2)</f>
        <v>8</v>
      </c>
      <c r="Z10" s="80">
        <f>LARGE($H10:$Q10,Z$2)</f>
        <v>7.08</v>
      </c>
      <c r="AA10" s="80">
        <f>LARGE($H10:$Q10,AA$2)</f>
        <v>6.67</v>
      </c>
      <c r="AB10" s="80">
        <f>LARGE($H10:$Q10,AB$2)</f>
        <v>6</v>
      </c>
      <c r="AC10" s="80">
        <f>LARGE($H10:$Q10,AC$2)</f>
        <v>2.86</v>
      </c>
      <c r="AD10" s="80">
        <f t="shared" si="2"/>
        <v>8.4092592592592563</v>
      </c>
      <c r="AF10">
        <v>3.8</v>
      </c>
      <c r="AG10">
        <f>Detalle!CD9</f>
        <v>1</v>
      </c>
      <c r="AH10">
        <f t="shared" si="3"/>
        <v>4.8</v>
      </c>
      <c r="AI10">
        <f t="shared" si="4"/>
        <v>4.8</v>
      </c>
      <c r="AJ10">
        <f>Detalle!BC9</f>
        <v>10</v>
      </c>
      <c r="AK10">
        <f>Detalle!EM9</f>
        <v>3.8</v>
      </c>
      <c r="AL10">
        <f t="shared" si="5"/>
        <v>5.8500000000000005</v>
      </c>
      <c r="AN10">
        <f t="shared" si="6"/>
        <v>10</v>
      </c>
      <c r="AO10">
        <f t="shared" si="0"/>
        <v>4.8</v>
      </c>
      <c r="AP10">
        <f t="shared" si="0"/>
        <v>4.8</v>
      </c>
      <c r="AQ10">
        <f t="shared" si="0"/>
        <v>3.8</v>
      </c>
      <c r="AR10" s="59">
        <f t="shared" si="7"/>
        <v>6.7799999999999994</v>
      </c>
      <c r="AT10">
        <f>Detalle!ET9</f>
        <v>7.3</v>
      </c>
      <c r="AV10" s="59">
        <f>AD10*0.7+AT10*0.3</f>
        <v>8.0764814814814798</v>
      </c>
      <c r="AW10" s="59">
        <f t="shared" si="8"/>
        <v>6.7799999999999994</v>
      </c>
      <c r="AX10" s="59"/>
      <c r="AY10" s="59">
        <f t="shared" si="9"/>
        <v>7.5282407407407392</v>
      </c>
      <c r="BA10" s="59">
        <f t="shared" si="10"/>
        <v>8</v>
      </c>
    </row>
    <row r="11" spans="1:53" ht="18" x14ac:dyDescent="0.2">
      <c r="A11" s="2">
        <v>6</v>
      </c>
      <c r="B11" s="2">
        <v>314139052</v>
      </c>
      <c r="C11" s="1" t="s">
        <v>17</v>
      </c>
      <c r="D11" s="2" t="s">
        <v>7</v>
      </c>
      <c r="E11" s="2">
        <v>2017</v>
      </c>
      <c r="F11" s="2" t="s">
        <v>13</v>
      </c>
      <c r="G11">
        <v>2</v>
      </c>
      <c r="H11">
        <f>Detalle!J10</f>
        <v>8.57</v>
      </c>
      <c r="I11" s="59">
        <f>Detalle!S10</f>
        <v>9.3800000000000008</v>
      </c>
      <c r="J11" s="59">
        <f>Detalle!AB10</f>
        <v>8.67</v>
      </c>
      <c r="K11" s="59">
        <f>Detalle!AM10</f>
        <v>9</v>
      </c>
      <c r="L11" s="59">
        <f>Detalle!AX10</f>
        <v>10</v>
      </c>
      <c r="M11" s="59">
        <f>Detalle!BL10</f>
        <v>7.08</v>
      </c>
      <c r="N11" s="59">
        <f>Detalle!BU10</f>
        <v>10</v>
      </c>
      <c r="O11" s="59">
        <f>Detalle!CF10</f>
        <v>10</v>
      </c>
      <c r="P11">
        <f>Detalle!DQ10</f>
        <v>9.44</v>
      </c>
      <c r="Q11" s="59">
        <f>Detalle!EB10</f>
        <v>8</v>
      </c>
      <c r="R11" s="59">
        <f t="shared" si="1"/>
        <v>9.0139999999999993</v>
      </c>
      <c r="S11" s="80"/>
      <c r="T11" s="80">
        <f>LARGE($H11:$Q11,T$2)</f>
        <v>10</v>
      </c>
      <c r="U11" s="80">
        <f>LARGE($H11:$Q11,U$2)</f>
        <v>10</v>
      </c>
      <c r="V11" s="80">
        <f>LARGE($H11:$Q11,V$2)</f>
        <v>10</v>
      </c>
      <c r="W11" s="80">
        <f>LARGE($H11:$Q11,W$2)</f>
        <v>9.44</v>
      </c>
      <c r="X11" s="80">
        <f>LARGE($H11:$Q11,X$2)</f>
        <v>9.3800000000000008</v>
      </c>
      <c r="Y11" s="80">
        <f>LARGE($H11:$Q11,Y$2)</f>
        <v>9</v>
      </c>
      <c r="Z11" s="80">
        <f>LARGE($H11:$Q11,Z$2)</f>
        <v>8.67</v>
      </c>
      <c r="AA11" s="80">
        <f>LARGE($H11:$Q11,AA$2)</f>
        <v>8.57</v>
      </c>
      <c r="AB11" s="80">
        <f>LARGE($H11:$Q11,AB$2)</f>
        <v>8</v>
      </c>
      <c r="AC11" s="80">
        <f>LARGE($H11:$Q11,AC$2)</f>
        <v>7.08</v>
      </c>
      <c r="AD11" s="80">
        <f t="shared" si="2"/>
        <v>9.3711111111111087</v>
      </c>
      <c r="AF11">
        <v>7.8</v>
      </c>
      <c r="AG11">
        <f>Detalle!CD10</f>
        <v>0</v>
      </c>
      <c r="AH11">
        <f t="shared" si="3"/>
        <v>7.8</v>
      </c>
      <c r="AI11">
        <f t="shared" si="4"/>
        <v>7.8</v>
      </c>
      <c r="AJ11">
        <f>Detalle!BC10</f>
        <v>10</v>
      </c>
      <c r="AK11">
        <f>Detalle!EM10</f>
        <v>8.15</v>
      </c>
      <c r="AL11">
        <f t="shared" si="5"/>
        <v>8.4375</v>
      </c>
      <c r="AN11">
        <f t="shared" si="6"/>
        <v>10</v>
      </c>
      <c r="AO11">
        <f t="shared" si="0"/>
        <v>8.15</v>
      </c>
      <c r="AP11">
        <f t="shared" si="0"/>
        <v>7.8</v>
      </c>
      <c r="AQ11">
        <f t="shared" si="0"/>
        <v>7.8</v>
      </c>
      <c r="AR11" s="59">
        <f t="shared" si="7"/>
        <v>8.7850000000000001</v>
      </c>
      <c r="AT11">
        <f>Detalle!ET10</f>
        <v>9.8000000000000007</v>
      </c>
      <c r="AV11" s="59">
        <f>AD11*0.7+AT11*0.3</f>
        <v>9.4997777777777763</v>
      </c>
      <c r="AW11" s="59">
        <f t="shared" si="8"/>
        <v>8.7850000000000001</v>
      </c>
      <c r="AX11" s="59"/>
      <c r="AY11" s="59">
        <f t="shared" si="9"/>
        <v>9.2423888888888879</v>
      </c>
      <c r="BA11" s="59">
        <f t="shared" si="10"/>
        <v>9</v>
      </c>
    </row>
    <row r="12" spans="1:53" ht="18" x14ac:dyDescent="0.2">
      <c r="A12" s="2">
        <v>7</v>
      </c>
      <c r="B12" s="2">
        <v>313068030</v>
      </c>
      <c r="C12" s="1" t="s">
        <v>18</v>
      </c>
      <c r="D12" s="2" t="s">
        <v>7</v>
      </c>
      <c r="E12" s="2">
        <v>2016</v>
      </c>
      <c r="F12" s="2" t="s">
        <v>13</v>
      </c>
      <c r="G12">
        <v>1</v>
      </c>
      <c r="H12">
        <f>Detalle!J11</f>
        <v>2.86</v>
      </c>
      <c r="I12" s="59">
        <f>Detalle!S11</f>
        <v>8.67</v>
      </c>
      <c r="J12" s="59">
        <f>Detalle!AB11</f>
        <v>9.17</v>
      </c>
      <c r="K12" s="59">
        <f>Detalle!AM11</f>
        <v>6</v>
      </c>
      <c r="L12" s="59">
        <f>Detalle!AX11</f>
        <v>8</v>
      </c>
      <c r="M12" s="59">
        <f>Detalle!BL11</f>
        <v>7.08</v>
      </c>
      <c r="N12" s="59">
        <f>Detalle!BU11</f>
        <v>10</v>
      </c>
      <c r="O12" s="59">
        <f>Detalle!CF11</f>
        <v>10</v>
      </c>
      <c r="P12">
        <f>Detalle!DQ11</f>
        <v>6.67</v>
      </c>
      <c r="Q12" s="59">
        <f>Detalle!EB11</f>
        <v>8</v>
      </c>
      <c r="R12" s="59">
        <f t="shared" si="1"/>
        <v>7.6450000000000005</v>
      </c>
      <c r="S12" s="80"/>
      <c r="T12" s="80">
        <f>LARGE($H12:$Q12,T$2)</f>
        <v>10</v>
      </c>
      <c r="U12" s="80">
        <f>LARGE($H12:$Q12,U$2)</f>
        <v>10</v>
      </c>
      <c r="V12" s="80">
        <f>LARGE($H12:$Q12,V$2)</f>
        <v>9.17</v>
      </c>
      <c r="W12" s="80">
        <f>LARGE($H12:$Q12,W$2)</f>
        <v>8.67</v>
      </c>
      <c r="X12" s="80">
        <f>LARGE($H12:$Q12,X$2)</f>
        <v>8</v>
      </c>
      <c r="Y12" s="80">
        <f>LARGE($H12:$Q12,Y$2)</f>
        <v>8</v>
      </c>
      <c r="Z12" s="80">
        <f>LARGE($H12:$Q12,Z$2)</f>
        <v>7.08</v>
      </c>
      <c r="AA12" s="80">
        <f>LARGE($H12:$Q12,AA$2)</f>
        <v>6.67</v>
      </c>
      <c r="AB12" s="80">
        <f>LARGE($H12:$Q12,AB$2)</f>
        <v>6</v>
      </c>
      <c r="AC12" s="80">
        <f>LARGE($H12:$Q12,AC$2)</f>
        <v>2.86</v>
      </c>
      <c r="AD12" s="80">
        <f t="shared" si="2"/>
        <v>8.4092592592592563</v>
      </c>
      <c r="AF12">
        <v>6</v>
      </c>
      <c r="AG12">
        <f>Detalle!CD11</f>
        <v>1</v>
      </c>
      <c r="AH12">
        <f t="shared" si="3"/>
        <v>7</v>
      </c>
      <c r="AI12">
        <f t="shared" si="4"/>
        <v>7</v>
      </c>
      <c r="AJ12">
        <f>Detalle!BC11</f>
        <v>10</v>
      </c>
      <c r="AK12">
        <f>Detalle!EM11</f>
        <v>3.8</v>
      </c>
      <c r="AL12">
        <f t="shared" si="5"/>
        <v>6.95</v>
      </c>
      <c r="AN12">
        <f t="shared" si="6"/>
        <v>10</v>
      </c>
      <c r="AO12">
        <f t="shared" si="0"/>
        <v>7</v>
      </c>
      <c r="AP12">
        <f t="shared" si="0"/>
        <v>7</v>
      </c>
      <c r="AQ12">
        <f t="shared" si="0"/>
        <v>3.8</v>
      </c>
      <c r="AR12" s="59">
        <f t="shared" si="7"/>
        <v>7.88</v>
      </c>
      <c r="AT12">
        <f>Detalle!ET11</f>
        <v>7.3</v>
      </c>
      <c r="AV12" s="59">
        <f>AD12*0.7+AT12*0.3</f>
        <v>8.0764814814814798</v>
      </c>
      <c r="AW12" s="59">
        <f t="shared" si="8"/>
        <v>7.88</v>
      </c>
      <c r="AX12" s="59"/>
      <c r="AY12" s="59">
        <f t="shared" si="9"/>
        <v>8.0782407407407391</v>
      </c>
      <c r="BA12" s="59">
        <f t="shared" si="10"/>
        <v>8</v>
      </c>
    </row>
    <row r="13" spans="1:53" ht="18" x14ac:dyDescent="0.2">
      <c r="A13" s="2">
        <v>8</v>
      </c>
      <c r="B13" s="2">
        <v>314141217</v>
      </c>
      <c r="C13" s="1" t="s">
        <v>19</v>
      </c>
      <c r="D13" s="2" t="s">
        <v>7</v>
      </c>
      <c r="E13" s="2">
        <v>2017</v>
      </c>
      <c r="F13" s="2" t="s">
        <v>13</v>
      </c>
      <c r="G13">
        <v>2</v>
      </c>
      <c r="H13">
        <f>Detalle!J12</f>
        <v>8.57</v>
      </c>
      <c r="I13" s="59">
        <f>Detalle!S12</f>
        <v>9.3800000000000008</v>
      </c>
      <c r="J13" s="59">
        <f>Detalle!AB12</f>
        <v>8.67</v>
      </c>
      <c r="K13" s="59">
        <f>Detalle!AM12</f>
        <v>9</v>
      </c>
      <c r="L13" s="59">
        <f>Detalle!AX12</f>
        <v>10</v>
      </c>
      <c r="M13" s="59">
        <f>Detalle!BL12</f>
        <v>7.08</v>
      </c>
      <c r="N13" s="59">
        <f>Detalle!BU12</f>
        <v>10</v>
      </c>
      <c r="O13" s="59">
        <f>Detalle!CF12</f>
        <v>10</v>
      </c>
      <c r="P13">
        <f>Detalle!DQ12</f>
        <v>9.44</v>
      </c>
      <c r="Q13" s="59">
        <f>Detalle!EB12</f>
        <v>8</v>
      </c>
      <c r="R13" s="59">
        <f t="shared" si="1"/>
        <v>9.0139999999999993</v>
      </c>
      <c r="S13" s="80"/>
      <c r="T13" s="80">
        <f>LARGE($H13:$Q13,T$2)</f>
        <v>10</v>
      </c>
      <c r="U13" s="80">
        <f>LARGE($H13:$Q13,U$2)</f>
        <v>10</v>
      </c>
      <c r="V13" s="80">
        <f>LARGE($H13:$Q13,V$2)</f>
        <v>10</v>
      </c>
      <c r="W13" s="80">
        <f>LARGE($H13:$Q13,W$2)</f>
        <v>9.44</v>
      </c>
      <c r="X13" s="80">
        <f>LARGE($H13:$Q13,X$2)</f>
        <v>9.3800000000000008</v>
      </c>
      <c r="Y13" s="80">
        <f>LARGE($H13:$Q13,Y$2)</f>
        <v>9</v>
      </c>
      <c r="Z13" s="80">
        <f>LARGE($H13:$Q13,Z$2)</f>
        <v>8.67</v>
      </c>
      <c r="AA13" s="80">
        <f>LARGE($H13:$Q13,AA$2)</f>
        <v>8.57</v>
      </c>
      <c r="AB13" s="80">
        <f>LARGE($H13:$Q13,AB$2)</f>
        <v>8</v>
      </c>
      <c r="AC13" s="80">
        <f>LARGE($H13:$Q13,AC$2)</f>
        <v>7.08</v>
      </c>
      <c r="AD13" s="80">
        <f t="shared" si="2"/>
        <v>9.3711111111111087</v>
      </c>
      <c r="AF13">
        <v>9</v>
      </c>
      <c r="AG13">
        <f>Detalle!CD12</f>
        <v>0</v>
      </c>
      <c r="AH13">
        <f t="shared" si="3"/>
        <v>9</v>
      </c>
      <c r="AI13">
        <f t="shared" si="4"/>
        <v>9</v>
      </c>
      <c r="AJ13">
        <f>Detalle!BC12</f>
        <v>10</v>
      </c>
      <c r="AK13">
        <f>Detalle!EM12</f>
        <v>8.15</v>
      </c>
      <c r="AL13">
        <f t="shared" si="5"/>
        <v>9.0374999999999996</v>
      </c>
      <c r="AN13">
        <f t="shared" si="6"/>
        <v>10</v>
      </c>
      <c r="AO13">
        <f t="shared" si="0"/>
        <v>9</v>
      </c>
      <c r="AP13">
        <f t="shared" si="0"/>
        <v>9</v>
      </c>
      <c r="AQ13">
        <f t="shared" si="0"/>
        <v>8.15</v>
      </c>
      <c r="AR13" s="59">
        <f t="shared" si="7"/>
        <v>9.3149999999999995</v>
      </c>
      <c r="AT13">
        <f>Detalle!ET12</f>
        <v>9.8000000000000007</v>
      </c>
      <c r="AV13" s="59">
        <f>AD13*0.7+AT13*0.3</f>
        <v>9.4997777777777763</v>
      </c>
      <c r="AW13" s="59">
        <f t="shared" si="8"/>
        <v>9.3149999999999995</v>
      </c>
      <c r="AX13" s="59"/>
      <c r="AY13" s="59">
        <f t="shared" si="9"/>
        <v>9.5073888888888884</v>
      </c>
      <c r="BA13" s="59">
        <f t="shared" si="10"/>
        <v>10</v>
      </c>
    </row>
    <row r="14" spans="1:53" ht="18" x14ac:dyDescent="0.2">
      <c r="A14" s="2">
        <v>9</v>
      </c>
      <c r="B14" s="2">
        <v>314241647</v>
      </c>
      <c r="C14" s="1" t="s">
        <v>20</v>
      </c>
      <c r="D14" s="2" t="s">
        <v>7</v>
      </c>
      <c r="E14" s="2">
        <v>2017</v>
      </c>
      <c r="F14" s="2" t="s">
        <v>13</v>
      </c>
      <c r="G14">
        <v>2</v>
      </c>
      <c r="H14">
        <f>Detalle!J13</f>
        <v>8.57</v>
      </c>
      <c r="I14" s="59">
        <f>Detalle!S13</f>
        <v>9.3800000000000008</v>
      </c>
      <c r="J14" s="59">
        <f>Detalle!AB13</f>
        <v>8.67</v>
      </c>
      <c r="K14" s="59">
        <f>Detalle!AM13</f>
        <v>9</v>
      </c>
      <c r="L14" s="59">
        <f>Detalle!AX13</f>
        <v>10</v>
      </c>
      <c r="M14" s="59">
        <f>Detalle!BL13</f>
        <v>7.08</v>
      </c>
      <c r="N14" s="59">
        <f>Detalle!BU13</f>
        <v>10</v>
      </c>
      <c r="O14" s="59">
        <f>Detalle!CF13</f>
        <v>10</v>
      </c>
      <c r="P14">
        <f>Detalle!DQ13</f>
        <v>9.44</v>
      </c>
      <c r="Q14" s="59">
        <f>Detalle!EB13</f>
        <v>8</v>
      </c>
      <c r="R14" s="59">
        <f t="shared" si="1"/>
        <v>9.0139999999999993</v>
      </c>
      <c r="S14" s="80"/>
      <c r="T14" s="80">
        <f>LARGE($H14:$Q14,T$2)</f>
        <v>10</v>
      </c>
      <c r="U14" s="80">
        <f>LARGE($H14:$Q14,U$2)</f>
        <v>10</v>
      </c>
      <c r="V14" s="80">
        <f>LARGE($H14:$Q14,V$2)</f>
        <v>10</v>
      </c>
      <c r="W14" s="80">
        <f>LARGE($H14:$Q14,W$2)</f>
        <v>9.44</v>
      </c>
      <c r="X14" s="80">
        <f>LARGE($H14:$Q14,X$2)</f>
        <v>9.3800000000000008</v>
      </c>
      <c r="Y14" s="80">
        <f>LARGE($H14:$Q14,Y$2)</f>
        <v>9</v>
      </c>
      <c r="Z14" s="80">
        <f>LARGE($H14:$Q14,Z$2)</f>
        <v>8.67</v>
      </c>
      <c r="AA14" s="80">
        <f>LARGE($H14:$Q14,AA$2)</f>
        <v>8.57</v>
      </c>
      <c r="AB14" s="80">
        <f>LARGE($H14:$Q14,AB$2)</f>
        <v>8</v>
      </c>
      <c r="AC14" s="80">
        <f>LARGE($H14:$Q14,AC$2)</f>
        <v>7.08</v>
      </c>
      <c r="AD14" s="80">
        <f t="shared" si="2"/>
        <v>9.3711111111111087</v>
      </c>
      <c r="AF14">
        <v>9</v>
      </c>
      <c r="AG14">
        <f>Detalle!CD13</f>
        <v>0</v>
      </c>
      <c r="AH14">
        <f t="shared" si="3"/>
        <v>9</v>
      </c>
      <c r="AI14">
        <f t="shared" si="4"/>
        <v>9</v>
      </c>
      <c r="AJ14">
        <f>Detalle!BC13</f>
        <v>10</v>
      </c>
      <c r="AK14">
        <f>Detalle!EM13</f>
        <v>8.15</v>
      </c>
      <c r="AL14">
        <f t="shared" si="5"/>
        <v>9.0374999999999996</v>
      </c>
      <c r="AN14">
        <f t="shared" si="6"/>
        <v>10</v>
      </c>
      <c r="AO14">
        <f t="shared" si="0"/>
        <v>9</v>
      </c>
      <c r="AP14">
        <f t="shared" si="0"/>
        <v>9</v>
      </c>
      <c r="AQ14">
        <f t="shared" si="0"/>
        <v>8.15</v>
      </c>
      <c r="AR14" s="59">
        <f t="shared" si="7"/>
        <v>9.3149999999999995</v>
      </c>
      <c r="AT14">
        <f>Detalle!ET13</f>
        <v>9.8000000000000007</v>
      </c>
      <c r="AV14" s="59">
        <f>AD14*0.7+AT14*0.3</f>
        <v>9.4997777777777763</v>
      </c>
      <c r="AW14" s="59">
        <f t="shared" si="8"/>
        <v>9.3149999999999995</v>
      </c>
      <c r="AX14" s="59"/>
      <c r="AY14" s="59">
        <f t="shared" si="9"/>
        <v>9.5073888888888884</v>
      </c>
      <c r="BA14" s="59">
        <f t="shared" si="10"/>
        <v>10</v>
      </c>
    </row>
    <row r="15" spans="1:53" x14ac:dyDescent="0.2">
      <c r="A15" s="2">
        <v>10</v>
      </c>
      <c r="B15" s="2"/>
      <c r="C15" s="1" t="s">
        <v>24</v>
      </c>
      <c r="D15" s="2"/>
      <c r="E15" s="2"/>
      <c r="F15" s="2"/>
      <c r="G15">
        <v>3</v>
      </c>
      <c r="H15">
        <f>Detalle!J14</f>
        <v>6.79</v>
      </c>
      <c r="I15" s="59">
        <f>Detalle!S14</f>
        <v>9.17</v>
      </c>
      <c r="J15" s="59">
        <f>Detalle!AB14</f>
        <v>7.33</v>
      </c>
      <c r="K15" s="59">
        <f>Detalle!AM14</f>
        <v>0</v>
      </c>
      <c r="L15" s="59">
        <f>Detalle!AX14</f>
        <v>9</v>
      </c>
      <c r="M15" s="59">
        <f>Detalle!BL14</f>
        <v>5.42</v>
      </c>
      <c r="N15" s="59">
        <f>Detalle!BU14</f>
        <v>10</v>
      </c>
      <c r="O15" s="59">
        <f>Detalle!CF14</f>
        <v>10</v>
      </c>
      <c r="P15">
        <f>Detalle!DQ14</f>
        <v>9.44</v>
      </c>
      <c r="Q15" s="59">
        <f>Detalle!EB14</f>
        <v>10</v>
      </c>
      <c r="R15" s="59">
        <f t="shared" si="1"/>
        <v>7.7150000000000007</v>
      </c>
      <c r="S15" s="80"/>
      <c r="T15" s="80">
        <f>LARGE($H15:$Q15,T$2)</f>
        <v>10</v>
      </c>
      <c r="U15" s="80">
        <f>LARGE($H15:$Q15,U$2)</f>
        <v>10</v>
      </c>
      <c r="V15" s="80">
        <f>LARGE($H15:$Q15,V$2)</f>
        <v>10</v>
      </c>
      <c r="W15" s="80">
        <f>LARGE($H15:$Q15,W$2)</f>
        <v>9.44</v>
      </c>
      <c r="X15" s="80">
        <f>LARGE($H15:$Q15,X$2)</f>
        <v>9.17</v>
      </c>
      <c r="Y15" s="80">
        <f>LARGE($H15:$Q15,Y$2)</f>
        <v>9</v>
      </c>
      <c r="Z15" s="80">
        <f>LARGE($H15:$Q15,Z$2)</f>
        <v>7.33</v>
      </c>
      <c r="AA15" s="80">
        <f>LARGE($H15:$Q15,AA$2)</f>
        <v>6.79</v>
      </c>
      <c r="AB15" s="80">
        <f>LARGE($H15:$Q15,AB$2)</f>
        <v>5.42</v>
      </c>
      <c r="AC15" s="80">
        <f>LARGE($H15:$Q15,AC$2)</f>
        <v>0</v>
      </c>
      <c r="AD15" s="80">
        <f t="shared" si="2"/>
        <v>8.7588888888888885</v>
      </c>
      <c r="AF15">
        <v>6</v>
      </c>
      <c r="AG15">
        <f>Detalle!CD14</f>
        <v>1</v>
      </c>
      <c r="AH15">
        <f t="shared" si="3"/>
        <v>7</v>
      </c>
      <c r="AI15">
        <f t="shared" si="4"/>
        <v>7</v>
      </c>
      <c r="AJ15">
        <f>Detalle!BC14</f>
        <v>10</v>
      </c>
      <c r="AK15">
        <f>Detalle!EM14</f>
        <v>9.4</v>
      </c>
      <c r="AL15">
        <f t="shared" si="5"/>
        <v>8.35</v>
      </c>
      <c r="AN15">
        <f t="shared" si="6"/>
        <v>10</v>
      </c>
      <c r="AO15">
        <f t="shared" si="0"/>
        <v>9.4</v>
      </c>
      <c r="AP15">
        <f t="shared" si="0"/>
        <v>7</v>
      </c>
      <c r="AQ15">
        <f t="shared" si="0"/>
        <v>7</v>
      </c>
      <c r="AR15" s="59">
        <f t="shared" si="7"/>
        <v>8.92</v>
      </c>
      <c r="AT15">
        <f>Detalle!ET14</f>
        <v>9.6</v>
      </c>
      <c r="AV15" s="59">
        <f>AD15*0.7+AT15*0.3</f>
        <v>9.0112222222222211</v>
      </c>
      <c r="AW15" s="59">
        <f t="shared" si="8"/>
        <v>8.92</v>
      </c>
      <c r="AX15" s="59"/>
      <c r="AY15" s="59">
        <f t="shared" si="9"/>
        <v>9.0656111111111102</v>
      </c>
      <c r="BA15" s="59">
        <f t="shared" si="10"/>
        <v>9</v>
      </c>
    </row>
    <row r="16" spans="1:53" x14ac:dyDescent="0.2">
      <c r="A16" s="2">
        <v>11</v>
      </c>
      <c r="B16" s="2"/>
      <c r="C16" s="1" t="s">
        <v>25</v>
      </c>
      <c r="D16" s="2"/>
      <c r="E16" s="2"/>
      <c r="F16" s="2"/>
      <c r="G16">
        <v>3</v>
      </c>
      <c r="H16">
        <f>Detalle!J15</f>
        <v>6.79</v>
      </c>
      <c r="I16" s="59">
        <f>Detalle!S15</f>
        <v>9.17</v>
      </c>
      <c r="J16" s="59">
        <f>Detalle!AB15</f>
        <v>7.33</v>
      </c>
      <c r="K16" s="59">
        <f>Detalle!AM15</f>
        <v>0</v>
      </c>
      <c r="L16" s="59">
        <f>Detalle!AX15</f>
        <v>9</v>
      </c>
      <c r="M16" s="59">
        <f>Detalle!BL15</f>
        <v>5.42</v>
      </c>
      <c r="N16" s="59">
        <f>Detalle!BU15</f>
        <v>10</v>
      </c>
      <c r="O16" s="59">
        <f>Detalle!CF15</f>
        <v>10</v>
      </c>
      <c r="P16">
        <f>Detalle!DQ15</f>
        <v>9.44</v>
      </c>
      <c r="Q16" s="59">
        <f>Detalle!EB15</f>
        <v>10</v>
      </c>
      <c r="R16" s="59">
        <f t="shared" si="1"/>
        <v>7.7150000000000007</v>
      </c>
      <c r="S16" s="80"/>
      <c r="T16" s="80">
        <f>LARGE($H16:$Q16,T$2)</f>
        <v>10</v>
      </c>
      <c r="U16" s="80">
        <f>LARGE($H16:$Q16,U$2)</f>
        <v>10</v>
      </c>
      <c r="V16" s="80">
        <f>LARGE($H16:$Q16,V$2)</f>
        <v>10</v>
      </c>
      <c r="W16" s="80">
        <f>LARGE($H16:$Q16,W$2)</f>
        <v>9.44</v>
      </c>
      <c r="X16" s="80">
        <f>LARGE($H16:$Q16,X$2)</f>
        <v>9.17</v>
      </c>
      <c r="Y16" s="80">
        <f>LARGE($H16:$Q16,Y$2)</f>
        <v>9</v>
      </c>
      <c r="Z16" s="80">
        <f>LARGE($H16:$Q16,Z$2)</f>
        <v>7.33</v>
      </c>
      <c r="AA16" s="80">
        <f>LARGE($H16:$Q16,AA$2)</f>
        <v>6.79</v>
      </c>
      <c r="AB16" s="80">
        <f>LARGE($H16:$Q16,AB$2)</f>
        <v>5.42</v>
      </c>
      <c r="AC16" s="80">
        <f>LARGE($H16:$Q16,AC$2)</f>
        <v>0</v>
      </c>
      <c r="AD16" s="80">
        <f t="shared" si="2"/>
        <v>8.7588888888888885</v>
      </c>
      <c r="AF16">
        <v>8</v>
      </c>
      <c r="AG16">
        <f>Detalle!CD15</f>
        <v>1</v>
      </c>
      <c r="AH16">
        <f t="shared" si="3"/>
        <v>9</v>
      </c>
      <c r="AI16">
        <f t="shared" si="4"/>
        <v>9</v>
      </c>
      <c r="AJ16">
        <f>Detalle!BC15</f>
        <v>10</v>
      </c>
      <c r="AK16">
        <f>Detalle!EM15</f>
        <v>9.4</v>
      </c>
      <c r="AL16">
        <f t="shared" si="5"/>
        <v>9.35</v>
      </c>
      <c r="AN16">
        <f t="shared" si="6"/>
        <v>10</v>
      </c>
      <c r="AO16">
        <f t="shared" si="0"/>
        <v>9.4</v>
      </c>
      <c r="AP16">
        <f t="shared" si="0"/>
        <v>9</v>
      </c>
      <c r="AQ16">
        <f t="shared" si="0"/>
        <v>9</v>
      </c>
      <c r="AR16" s="59">
        <f t="shared" si="7"/>
        <v>9.5200000000000014</v>
      </c>
      <c r="AT16">
        <f>Detalle!ET15</f>
        <v>9.6</v>
      </c>
      <c r="AV16" s="59">
        <f>AD16*0.7+AT16*0.3</f>
        <v>9.0112222222222211</v>
      </c>
      <c r="AW16" s="59">
        <f t="shared" si="8"/>
        <v>9.5200000000000014</v>
      </c>
      <c r="AX16" s="59"/>
      <c r="AY16" s="59">
        <f t="shared" si="9"/>
        <v>9.3656111111111109</v>
      </c>
      <c r="BA16" s="59">
        <f t="shared" si="10"/>
        <v>9</v>
      </c>
    </row>
    <row r="17" spans="1:53" x14ac:dyDescent="0.2">
      <c r="A17" s="2">
        <v>12</v>
      </c>
      <c r="B17" s="2"/>
      <c r="C17" s="1" t="s">
        <v>26</v>
      </c>
      <c r="D17" s="2"/>
      <c r="E17" s="2"/>
      <c r="F17" s="2"/>
      <c r="G17">
        <v>3</v>
      </c>
      <c r="H17">
        <f>Detalle!J16</f>
        <v>6.79</v>
      </c>
      <c r="I17" s="59">
        <f>Detalle!S16</f>
        <v>9.17</v>
      </c>
      <c r="J17" s="59">
        <f>Detalle!AB16</f>
        <v>7.33</v>
      </c>
      <c r="K17" s="59">
        <f>Detalle!AM16</f>
        <v>0</v>
      </c>
      <c r="L17" s="59">
        <f>Detalle!AX16</f>
        <v>9</v>
      </c>
      <c r="M17" s="59">
        <f>Detalle!BL16</f>
        <v>5.42</v>
      </c>
      <c r="N17" s="59">
        <f>Detalle!BU16</f>
        <v>10</v>
      </c>
      <c r="O17" s="59">
        <f>Detalle!CF16</f>
        <v>10</v>
      </c>
      <c r="P17">
        <f>Detalle!DQ16</f>
        <v>9.44</v>
      </c>
      <c r="Q17" s="59">
        <f>Detalle!EB16</f>
        <v>10</v>
      </c>
      <c r="R17" s="59">
        <f t="shared" si="1"/>
        <v>7.7150000000000007</v>
      </c>
      <c r="S17" s="80"/>
      <c r="T17" s="80">
        <f>LARGE($H17:$Q17,T$2)</f>
        <v>10</v>
      </c>
      <c r="U17" s="80">
        <f>LARGE($H17:$Q17,U$2)</f>
        <v>10</v>
      </c>
      <c r="V17" s="80">
        <f>LARGE($H17:$Q17,V$2)</f>
        <v>10</v>
      </c>
      <c r="W17" s="80">
        <f>LARGE($H17:$Q17,W$2)</f>
        <v>9.44</v>
      </c>
      <c r="X17" s="80">
        <f>LARGE($H17:$Q17,X$2)</f>
        <v>9.17</v>
      </c>
      <c r="Y17" s="80">
        <f>LARGE($H17:$Q17,Y$2)</f>
        <v>9</v>
      </c>
      <c r="Z17" s="80">
        <f>LARGE($H17:$Q17,Z$2)</f>
        <v>7.33</v>
      </c>
      <c r="AA17" s="80">
        <f>LARGE($H17:$Q17,AA$2)</f>
        <v>6.79</v>
      </c>
      <c r="AB17" s="80">
        <f>LARGE($H17:$Q17,AB$2)</f>
        <v>5.42</v>
      </c>
      <c r="AC17" s="80">
        <f>LARGE($H17:$Q17,AC$2)</f>
        <v>0</v>
      </c>
      <c r="AD17" s="80">
        <f t="shared" si="2"/>
        <v>8.7588888888888885</v>
      </c>
      <c r="AF17">
        <v>7.4</v>
      </c>
      <c r="AG17">
        <f>Detalle!CD16</f>
        <v>1</v>
      </c>
      <c r="AH17">
        <f t="shared" si="3"/>
        <v>8.4</v>
      </c>
      <c r="AI17">
        <f t="shared" si="4"/>
        <v>8.4</v>
      </c>
      <c r="AJ17">
        <f>Detalle!BC16</f>
        <v>10</v>
      </c>
      <c r="AK17">
        <f>Detalle!EM16</f>
        <v>9.4</v>
      </c>
      <c r="AL17">
        <f t="shared" si="5"/>
        <v>9.0500000000000007</v>
      </c>
      <c r="AN17">
        <f t="shared" si="6"/>
        <v>10</v>
      </c>
      <c r="AO17">
        <f t="shared" si="0"/>
        <v>9.4</v>
      </c>
      <c r="AP17">
        <f t="shared" si="0"/>
        <v>8.4</v>
      </c>
      <c r="AQ17">
        <f t="shared" si="0"/>
        <v>8.4</v>
      </c>
      <c r="AR17" s="59">
        <f t="shared" si="7"/>
        <v>9.34</v>
      </c>
      <c r="AT17">
        <f>Detalle!ET16</f>
        <v>9.6</v>
      </c>
      <c r="AV17" s="59">
        <f>AD17*0.7+AT17*0.3</f>
        <v>9.0112222222222211</v>
      </c>
      <c r="AW17" s="59">
        <f t="shared" si="8"/>
        <v>9.34</v>
      </c>
      <c r="AX17" s="59"/>
      <c r="AY17" s="59">
        <f t="shared" si="9"/>
        <v>9.2756111111111093</v>
      </c>
      <c r="BA17" s="59">
        <f t="shared" si="10"/>
        <v>9</v>
      </c>
    </row>
    <row r="18" spans="1:53" x14ac:dyDescent="0.2">
      <c r="A18" s="2">
        <v>13</v>
      </c>
      <c r="B18" s="2"/>
      <c r="C18" s="1" t="s">
        <v>27</v>
      </c>
      <c r="D18" s="2"/>
      <c r="E18" s="2"/>
      <c r="F18" s="2"/>
      <c r="G18">
        <v>3</v>
      </c>
      <c r="H18">
        <f>Detalle!J17</f>
        <v>6.79</v>
      </c>
      <c r="I18" s="59">
        <f>Detalle!S17</f>
        <v>9.17</v>
      </c>
      <c r="J18" s="59">
        <f>Detalle!AB17</f>
        <v>7.33</v>
      </c>
      <c r="K18" s="59">
        <f>Detalle!AM17</f>
        <v>0</v>
      </c>
      <c r="L18" s="59">
        <f>Detalle!AX17</f>
        <v>9</v>
      </c>
      <c r="M18" s="59">
        <f>Detalle!BL17</f>
        <v>5.42</v>
      </c>
      <c r="N18" s="59">
        <f>Detalle!BU17</f>
        <v>10</v>
      </c>
      <c r="O18" s="59">
        <f>Detalle!CF17</f>
        <v>10</v>
      </c>
      <c r="P18">
        <f>Detalle!DQ17</f>
        <v>9.44</v>
      </c>
      <c r="Q18" s="59">
        <f>Detalle!EB17</f>
        <v>10</v>
      </c>
      <c r="R18" s="59">
        <f t="shared" si="1"/>
        <v>7.7150000000000007</v>
      </c>
      <c r="S18" s="80"/>
      <c r="T18" s="80">
        <f>LARGE($H18:$Q18,T$2)</f>
        <v>10</v>
      </c>
      <c r="U18" s="80">
        <f>LARGE($H18:$Q18,U$2)</f>
        <v>10</v>
      </c>
      <c r="V18" s="80">
        <f>LARGE($H18:$Q18,V$2)</f>
        <v>10</v>
      </c>
      <c r="W18" s="80">
        <f>LARGE($H18:$Q18,W$2)</f>
        <v>9.44</v>
      </c>
      <c r="X18" s="80">
        <f>LARGE($H18:$Q18,X$2)</f>
        <v>9.17</v>
      </c>
      <c r="Y18" s="80">
        <f>LARGE($H18:$Q18,Y$2)</f>
        <v>9</v>
      </c>
      <c r="Z18" s="80">
        <f>LARGE($H18:$Q18,Z$2)</f>
        <v>7.33</v>
      </c>
      <c r="AA18" s="80">
        <f>LARGE($H18:$Q18,AA$2)</f>
        <v>6.79</v>
      </c>
      <c r="AB18" s="80">
        <f>LARGE($H18:$Q18,AB$2)</f>
        <v>5.42</v>
      </c>
      <c r="AC18" s="80">
        <f>LARGE($H18:$Q18,AC$2)</f>
        <v>0</v>
      </c>
      <c r="AD18" s="80">
        <f t="shared" si="2"/>
        <v>8.7588888888888885</v>
      </c>
      <c r="AF18">
        <v>6</v>
      </c>
      <c r="AG18">
        <f>Detalle!CD17</f>
        <v>1</v>
      </c>
      <c r="AH18">
        <f t="shared" si="3"/>
        <v>7</v>
      </c>
      <c r="AI18">
        <f t="shared" si="4"/>
        <v>7</v>
      </c>
      <c r="AJ18">
        <f>Detalle!BC17</f>
        <v>10</v>
      </c>
      <c r="AK18">
        <f>Detalle!EM17</f>
        <v>9.4</v>
      </c>
      <c r="AL18">
        <f t="shared" si="5"/>
        <v>8.35</v>
      </c>
      <c r="AN18">
        <f t="shared" si="6"/>
        <v>10</v>
      </c>
      <c r="AO18">
        <f t="shared" si="0"/>
        <v>9.4</v>
      </c>
      <c r="AP18">
        <f t="shared" si="0"/>
        <v>7</v>
      </c>
      <c r="AQ18">
        <f t="shared" si="0"/>
        <v>7</v>
      </c>
      <c r="AR18" s="59">
        <f t="shared" si="7"/>
        <v>8.92</v>
      </c>
      <c r="AT18">
        <f>Detalle!ET17</f>
        <v>9.6</v>
      </c>
      <c r="AV18" s="59">
        <f>AD18*0.7+AT18*0.3</f>
        <v>9.0112222222222211</v>
      </c>
      <c r="AW18" s="59">
        <f t="shared" si="8"/>
        <v>8.92</v>
      </c>
      <c r="AX18" s="59"/>
      <c r="AY18" s="59">
        <f t="shared" si="9"/>
        <v>9.0656111111111102</v>
      </c>
      <c r="BA18" s="59">
        <f t="shared" si="10"/>
        <v>9</v>
      </c>
    </row>
    <row r="19" spans="1:53" x14ac:dyDescent="0.2">
      <c r="T19" s="80"/>
      <c r="U19" s="80"/>
      <c r="V19" s="80"/>
      <c r="W19" s="80"/>
      <c r="X19" s="80"/>
      <c r="Y19" s="80"/>
      <c r="Z19" s="80"/>
      <c r="AA19" s="80"/>
      <c r="AB19" s="80"/>
      <c r="AC19" s="80"/>
    </row>
    <row r="20" spans="1:53" x14ac:dyDescent="0.2">
      <c r="T20" s="80"/>
      <c r="U20" s="80"/>
      <c r="V20" s="80"/>
      <c r="W20" s="80"/>
      <c r="X20" s="80"/>
      <c r="Y20" s="80"/>
      <c r="Z20" s="80"/>
      <c r="AA20" s="80"/>
      <c r="AB20" s="80"/>
      <c r="AC20" s="80"/>
    </row>
    <row r="21" spans="1:53" x14ac:dyDescent="0.2">
      <c r="T21" s="80"/>
      <c r="U21" s="80"/>
      <c r="V21" s="80"/>
      <c r="W21" s="80"/>
      <c r="X21" s="80"/>
      <c r="Y21" s="80"/>
      <c r="Z21" s="80"/>
      <c r="AA21" s="80"/>
      <c r="AB21" s="80"/>
      <c r="AC21" s="8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U17"/>
  <sheetViews>
    <sheetView showGridLines="0" zoomScale="80" zoomScaleNormal="80" zoomScalePageLayoutView="80" workbookViewId="0">
      <pane xSplit="2" ySplit="2" topLeftCell="C3" activePane="bottomRight" state="frozen"/>
      <selection pane="topRight" activeCell="B1" sqref="B1"/>
      <selection pane="bottomLeft" activeCell="A3" sqref="A3"/>
      <selection pane="bottomRight" sqref="A1:B1"/>
    </sheetView>
  </sheetViews>
  <sheetFormatPr baseColWidth="10" defaultColWidth="10" defaultRowHeight="15" x14ac:dyDescent="0.2"/>
  <cols>
    <col min="1" max="1" width="10" style="3"/>
    <col min="2" max="2" width="31.33203125" style="3" bestFit="1" customWidth="1"/>
    <col min="3" max="3" width="8.83203125" style="3" bestFit="1" customWidth="1"/>
    <col min="4" max="4" width="9.1640625" style="3" customWidth="1"/>
    <col min="5" max="5" width="9.6640625" style="3" customWidth="1"/>
    <col min="6" max="7" width="8.83203125" style="3" bestFit="1" customWidth="1"/>
    <col min="8" max="8" width="10.5" style="3" customWidth="1"/>
    <col min="9" max="9" width="8.83203125" style="3" bestFit="1" customWidth="1"/>
    <col min="10" max="10" width="8.83203125" style="3" customWidth="1"/>
    <col min="11" max="11" width="7.6640625" style="3" customWidth="1"/>
    <col min="12" max="12" width="12.33203125" style="3" customWidth="1"/>
    <col min="13" max="13" width="7.6640625" style="3" customWidth="1"/>
    <col min="14" max="14" width="12.33203125" style="3" customWidth="1"/>
    <col min="15" max="15" width="7.6640625" style="3" customWidth="1"/>
    <col min="16" max="16" width="12.33203125" style="3" customWidth="1"/>
    <col min="17" max="17" width="7.6640625" style="3" customWidth="1"/>
    <col min="18" max="19" width="14.83203125" style="3" customWidth="1"/>
    <col min="20" max="20" width="7.6640625" style="3" customWidth="1"/>
    <col min="21" max="21" width="12.33203125" style="3" customWidth="1"/>
    <col min="22" max="22" width="7.6640625" style="3" customWidth="1"/>
    <col min="23" max="23" width="12.33203125" style="3" customWidth="1"/>
    <col min="24" max="24" width="7.6640625" style="3" customWidth="1"/>
    <col min="25" max="25" width="12.33203125" style="3" customWidth="1"/>
    <col min="26" max="26" width="7.6640625" style="3" customWidth="1"/>
    <col min="27" max="28" width="12.33203125" style="3" customWidth="1"/>
    <col min="29" max="29" width="7.6640625" style="58" customWidth="1"/>
    <col min="30" max="30" width="12.33203125" style="58" customWidth="1"/>
    <col min="31" max="31" width="7.6640625" style="58" customWidth="1"/>
    <col min="32" max="32" width="12.33203125" style="58" customWidth="1"/>
    <col min="33" max="33" width="7.6640625" style="58" customWidth="1"/>
    <col min="34" max="34" width="12.33203125" style="58" customWidth="1"/>
    <col min="35" max="35" width="7.6640625" style="58" customWidth="1"/>
    <col min="36" max="36" width="12.33203125" style="58" customWidth="1"/>
    <col min="37" max="37" width="7.6640625" style="58" customWidth="1"/>
    <col min="38" max="39" width="12.33203125" style="58" customWidth="1"/>
    <col min="40" max="40" width="7.6640625" style="3" customWidth="1"/>
    <col min="41" max="41" width="12.33203125" style="3" customWidth="1"/>
    <col min="42" max="42" width="7.6640625" style="3" customWidth="1"/>
    <col min="43" max="43" width="12.33203125" style="3" customWidth="1"/>
    <col min="44" max="44" width="7.6640625" style="3" customWidth="1"/>
    <col min="45" max="45" width="12.33203125" style="3" customWidth="1"/>
    <col min="46" max="46" width="7.6640625" style="3" customWidth="1"/>
    <col min="47" max="47" width="12.33203125" style="3" customWidth="1"/>
    <col min="48" max="48" width="7.6640625" style="3" customWidth="1"/>
    <col min="49" max="55" width="12.33203125" style="3" customWidth="1"/>
    <col min="56" max="56" width="7.6640625" style="3" customWidth="1"/>
    <col min="57" max="57" width="12.33203125" style="3" customWidth="1"/>
    <col min="58" max="58" width="7.6640625" style="3" customWidth="1"/>
    <col min="59" max="59" width="12.33203125" style="3" customWidth="1"/>
    <col min="60" max="60" width="7.6640625" style="3" customWidth="1"/>
    <col min="61" max="61" width="12.33203125" style="3" customWidth="1"/>
    <col min="62" max="62" width="7.6640625" style="3" customWidth="1"/>
    <col min="63" max="64" width="12.33203125" style="3" customWidth="1"/>
    <col min="65" max="65" width="7.6640625" style="3" customWidth="1"/>
    <col min="66" max="66" width="12.33203125" style="3" customWidth="1"/>
    <col min="67" max="67" width="7.6640625" style="3" customWidth="1"/>
    <col min="68" max="68" width="12.33203125" style="3" customWidth="1"/>
    <col min="69" max="69" width="7.6640625" style="3" customWidth="1"/>
    <col min="70" max="70" width="12.33203125" style="3" customWidth="1"/>
    <col min="71" max="71" width="7.6640625" style="3" customWidth="1"/>
    <col min="72" max="73" width="12.33203125" style="3" customWidth="1"/>
    <col min="74" max="74" width="7.6640625" style="3" customWidth="1"/>
    <col min="75" max="75" width="12.33203125" style="3" customWidth="1"/>
    <col min="76" max="76" width="7.6640625" style="3" customWidth="1"/>
    <col min="77" max="77" width="12.33203125" style="3" customWidth="1"/>
    <col min="78" max="78" width="7.6640625" style="3" customWidth="1"/>
    <col min="79" max="79" width="12.33203125" style="3" customWidth="1"/>
    <col min="80" max="80" width="7.6640625" style="3" customWidth="1"/>
    <col min="81" max="81" width="12.33203125" style="3" customWidth="1"/>
    <col min="82" max="82" width="10" style="3"/>
    <col min="83" max="84" width="12.33203125" style="3" customWidth="1"/>
    <col min="85" max="85" width="7.6640625" style="3" customWidth="1"/>
    <col min="86" max="86" width="12.33203125" style="3" customWidth="1"/>
    <col min="87" max="87" width="7.6640625" style="3" customWidth="1"/>
    <col min="88" max="88" width="12.33203125" style="3" customWidth="1"/>
    <col min="89" max="89" width="7.6640625" style="3" customWidth="1"/>
    <col min="90" max="90" width="12.33203125" style="3" customWidth="1"/>
    <col min="91" max="91" width="7.6640625" style="3" customWidth="1"/>
    <col min="92" max="92" width="12.33203125" style="3" customWidth="1"/>
    <col min="93" max="93" width="7.6640625" style="3" customWidth="1"/>
    <col min="94" max="94" width="12.33203125" style="3" customWidth="1"/>
    <col min="95" max="95" width="7.6640625" style="3" customWidth="1"/>
    <col min="96" max="96" width="12.33203125" style="3" customWidth="1"/>
    <col min="97" max="97" width="7.6640625" style="3" customWidth="1"/>
    <col min="98" max="98" width="12.33203125" style="3" customWidth="1"/>
    <col min="99" max="99" width="7.6640625" style="3" customWidth="1"/>
    <col min="100" max="100" width="12.33203125" style="3" customWidth="1"/>
    <col min="101" max="101" width="7.6640625" style="3" customWidth="1"/>
    <col min="102" max="102" width="12.33203125" style="3" customWidth="1"/>
    <col min="103" max="103" width="7.6640625" style="3" customWidth="1"/>
    <col min="104" max="104" width="12.33203125" style="3" customWidth="1"/>
    <col min="105" max="105" width="7.6640625" style="3" customWidth="1"/>
    <col min="106" max="106" width="12.33203125" style="3" customWidth="1"/>
    <col min="107" max="107" width="7.6640625" style="3" customWidth="1"/>
    <col min="108" max="108" width="12.33203125" style="3" customWidth="1"/>
    <col min="109" max="109" width="7.6640625" style="3" customWidth="1"/>
    <col min="110" max="110" width="12.33203125" style="3" customWidth="1"/>
    <col min="111" max="111" width="7.6640625" style="3" customWidth="1"/>
    <col min="112" max="112" width="12.33203125" style="3" customWidth="1"/>
    <col min="113" max="113" width="7.6640625" style="3" customWidth="1"/>
    <col min="114" max="114" width="12.33203125" style="3" customWidth="1"/>
    <col min="115" max="115" width="7.6640625" style="3" customWidth="1"/>
    <col min="116" max="116" width="12.33203125" style="3" customWidth="1"/>
    <col min="117" max="117" width="7.6640625" style="3" customWidth="1"/>
    <col min="118" max="118" width="12.33203125" style="3" customWidth="1"/>
    <col min="119" max="119" width="7.6640625" style="3" customWidth="1"/>
    <col min="120" max="121" width="12.33203125" style="3" customWidth="1"/>
    <col min="122" max="122" width="7.6640625" style="3" customWidth="1"/>
    <col min="123" max="123" width="12.33203125" style="3" customWidth="1"/>
    <col min="124" max="124" width="7.6640625" style="3" customWidth="1"/>
    <col min="125" max="125" width="12.33203125" style="3" customWidth="1"/>
    <col min="126" max="126" width="7.6640625" style="3" customWidth="1"/>
    <col min="127" max="127" width="12.33203125" style="3" customWidth="1"/>
    <col min="128" max="128" width="7.6640625" style="3" customWidth="1"/>
    <col min="129" max="129" width="12.33203125" style="3" customWidth="1"/>
    <col min="130" max="130" width="7.6640625" style="3" customWidth="1"/>
    <col min="131" max="132" width="12.33203125" style="3" customWidth="1"/>
    <col min="133" max="137" width="10" style="3"/>
    <col min="138" max="138" width="8.5" style="3" bestFit="1" customWidth="1"/>
    <col min="139" max="147" width="10" style="3"/>
    <col min="148" max="148" width="13.83203125" style="3" customWidth="1"/>
    <col min="149" max="149" width="11.1640625" style="3" customWidth="1"/>
    <col min="150" max="16384" width="10" style="3"/>
  </cols>
  <sheetData>
    <row r="1" spans="1:151" ht="40.5" customHeight="1" thickBot="1" x14ac:dyDescent="0.35">
      <c r="A1" s="68"/>
      <c r="B1" s="69"/>
      <c r="C1" s="66" t="s">
        <v>28</v>
      </c>
      <c r="D1" s="67"/>
      <c r="E1" s="67"/>
      <c r="F1" s="67"/>
      <c r="G1" s="67"/>
      <c r="H1" s="67"/>
      <c r="I1" s="67"/>
      <c r="J1" s="77"/>
      <c r="K1" s="66" t="s">
        <v>29</v>
      </c>
      <c r="L1" s="67"/>
      <c r="M1" s="67"/>
      <c r="N1" s="67"/>
      <c r="O1" s="67"/>
      <c r="P1" s="67"/>
      <c r="Q1" s="67"/>
      <c r="R1" s="67"/>
      <c r="S1" s="77"/>
      <c r="T1" s="70" t="s">
        <v>30</v>
      </c>
      <c r="U1" s="71"/>
      <c r="V1" s="71"/>
      <c r="W1" s="71"/>
      <c r="X1" s="71"/>
      <c r="Y1" s="71"/>
      <c r="Z1" s="71"/>
      <c r="AA1" s="72"/>
      <c r="AB1" s="5"/>
      <c r="AC1" s="70" t="s">
        <v>31</v>
      </c>
      <c r="AD1" s="71"/>
      <c r="AE1" s="71"/>
      <c r="AF1" s="71"/>
      <c r="AG1" s="71"/>
      <c r="AH1" s="71"/>
      <c r="AI1" s="71"/>
      <c r="AJ1" s="71"/>
      <c r="AK1" s="71"/>
      <c r="AL1" s="72"/>
      <c r="AM1" s="5"/>
      <c r="AN1" s="76" t="s">
        <v>32</v>
      </c>
      <c r="AO1" s="71"/>
      <c r="AP1" s="71"/>
      <c r="AQ1" s="71"/>
      <c r="AR1" s="71"/>
      <c r="AS1" s="71"/>
      <c r="AT1" s="71"/>
      <c r="AU1" s="71"/>
      <c r="AV1" s="71"/>
      <c r="AW1" s="72"/>
      <c r="AX1" s="5"/>
      <c r="AY1" s="66" t="s">
        <v>33</v>
      </c>
      <c r="AZ1" s="67"/>
      <c r="BA1" s="67"/>
      <c r="BB1" s="67"/>
      <c r="BC1" s="77"/>
      <c r="BD1" s="70" t="s">
        <v>34</v>
      </c>
      <c r="BE1" s="71"/>
      <c r="BF1" s="71"/>
      <c r="BG1" s="71"/>
      <c r="BH1" s="71"/>
      <c r="BI1" s="71"/>
      <c r="BJ1" s="71"/>
      <c r="BK1" s="72"/>
      <c r="BL1" s="5"/>
      <c r="BM1" s="70" t="s">
        <v>35</v>
      </c>
      <c r="BN1" s="71"/>
      <c r="BO1" s="71"/>
      <c r="BP1" s="71"/>
      <c r="BQ1" s="71"/>
      <c r="BR1" s="71"/>
      <c r="BS1" s="71"/>
      <c r="BT1" s="72"/>
      <c r="BU1" s="5"/>
      <c r="BV1" s="70" t="s">
        <v>36</v>
      </c>
      <c r="BW1" s="71"/>
      <c r="BX1" s="71"/>
      <c r="BY1" s="71"/>
      <c r="BZ1" s="71"/>
      <c r="CA1" s="71"/>
      <c r="CB1" s="71"/>
      <c r="CC1" s="71"/>
      <c r="CD1" s="71"/>
      <c r="CE1" s="72"/>
      <c r="CF1" s="6"/>
      <c r="CG1" s="73" t="s">
        <v>37</v>
      </c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5"/>
      <c r="DQ1" s="6"/>
      <c r="DR1" s="70" t="s">
        <v>38</v>
      </c>
      <c r="DS1" s="71"/>
      <c r="DT1" s="71"/>
      <c r="DU1" s="71"/>
      <c r="DV1" s="71"/>
      <c r="DW1" s="71"/>
      <c r="DX1" s="71"/>
      <c r="DY1" s="71"/>
      <c r="DZ1" s="71"/>
      <c r="EA1" s="72"/>
      <c r="EB1" s="5"/>
      <c r="EC1" s="66" t="s">
        <v>39</v>
      </c>
      <c r="ED1" s="67"/>
      <c r="EE1" s="67"/>
      <c r="EF1" s="67"/>
      <c r="EG1" s="67"/>
      <c r="EH1" s="67"/>
      <c r="EI1" s="67"/>
      <c r="EJ1" s="67"/>
      <c r="EK1" s="67"/>
      <c r="EL1" s="67"/>
      <c r="EM1" s="76"/>
      <c r="EN1" s="66" t="s">
        <v>40</v>
      </c>
      <c r="EO1" s="67"/>
      <c r="EP1" s="67"/>
      <c r="EQ1" s="67"/>
      <c r="ER1" s="67"/>
      <c r="ES1" s="67"/>
      <c r="ET1" s="67"/>
      <c r="EU1" s="67"/>
    </row>
    <row r="2" spans="1:151" ht="40.5" customHeight="1" thickBot="1" x14ac:dyDescent="0.25">
      <c r="A2" s="63" t="s">
        <v>21</v>
      </c>
      <c r="B2" s="7" t="s">
        <v>41</v>
      </c>
      <c r="C2" s="8" t="s">
        <v>42</v>
      </c>
      <c r="D2" s="8" t="s">
        <v>43</v>
      </c>
      <c r="E2" s="8" t="s">
        <v>44</v>
      </c>
      <c r="F2" s="8" t="s">
        <v>45</v>
      </c>
      <c r="G2" s="8" t="s">
        <v>46</v>
      </c>
      <c r="H2" s="8" t="s">
        <v>47</v>
      </c>
      <c r="I2" s="8" t="s">
        <v>48</v>
      </c>
      <c r="J2" s="9" t="s">
        <v>49</v>
      </c>
      <c r="K2" s="10" t="s">
        <v>42</v>
      </c>
      <c r="L2" s="8" t="s">
        <v>50</v>
      </c>
      <c r="M2" s="8" t="s">
        <v>43</v>
      </c>
      <c r="N2" s="8" t="s">
        <v>50</v>
      </c>
      <c r="O2" s="8" t="s">
        <v>44</v>
      </c>
      <c r="P2" s="8" t="s">
        <v>50</v>
      </c>
      <c r="Q2" s="8" t="s">
        <v>45</v>
      </c>
      <c r="R2" s="11" t="s">
        <v>50</v>
      </c>
      <c r="S2" s="12" t="s">
        <v>49</v>
      </c>
      <c r="T2" s="13" t="s">
        <v>51</v>
      </c>
      <c r="U2" s="14" t="s">
        <v>50</v>
      </c>
      <c r="V2" s="14" t="s">
        <v>43</v>
      </c>
      <c r="W2" s="14" t="s">
        <v>50</v>
      </c>
      <c r="X2" s="14" t="s">
        <v>44</v>
      </c>
      <c r="Y2" s="14" t="s">
        <v>50</v>
      </c>
      <c r="Z2" s="14" t="s">
        <v>45</v>
      </c>
      <c r="AA2" s="15" t="s">
        <v>50</v>
      </c>
      <c r="AB2" s="12" t="s">
        <v>49</v>
      </c>
      <c r="AC2" s="13" t="s">
        <v>52</v>
      </c>
      <c r="AD2" s="14" t="s">
        <v>50</v>
      </c>
      <c r="AE2" s="14" t="s">
        <v>53</v>
      </c>
      <c r="AF2" s="14" t="s">
        <v>50</v>
      </c>
      <c r="AG2" s="14" t="s">
        <v>54</v>
      </c>
      <c r="AH2" s="14" t="s">
        <v>50</v>
      </c>
      <c r="AI2" s="14" t="s">
        <v>55</v>
      </c>
      <c r="AJ2" s="14" t="s">
        <v>50</v>
      </c>
      <c r="AK2" s="14" t="s">
        <v>56</v>
      </c>
      <c r="AL2" s="15" t="s">
        <v>50</v>
      </c>
      <c r="AM2" s="12" t="s">
        <v>49</v>
      </c>
      <c r="AN2" s="16" t="s">
        <v>52</v>
      </c>
      <c r="AO2" s="14" t="s">
        <v>50</v>
      </c>
      <c r="AP2" s="14" t="s">
        <v>53</v>
      </c>
      <c r="AQ2" s="14" t="s">
        <v>50</v>
      </c>
      <c r="AR2" s="14" t="s">
        <v>54</v>
      </c>
      <c r="AS2" s="14" t="s">
        <v>50</v>
      </c>
      <c r="AT2" s="14" t="s">
        <v>57</v>
      </c>
      <c r="AU2" s="14" t="s">
        <v>50</v>
      </c>
      <c r="AV2" s="14" t="s">
        <v>58</v>
      </c>
      <c r="AW2" s="15" t="s">
        <v>50</v>
      </c>
      <c r="AX2" s="12" t="s">
        <v>49</v>
      </c>
      <c r="AY2" s="15" t="s">
        <v>59</v>
      </c>
      <c r="AZ2" s="15" t="s">
        <v>60</v>
      </c>
      <c r="BA2" s="15" t="s">
        <v>61</v>
      </c>
      <c r="BB2" s="15" t="s">
        <v>62</v>
      </c>
      <c r="BC2" s="15" t="s">
        <v>63</v>
      </c>
      <c r="BD2" s="17" t="s">
        <v>42</v>
      </c>
      <c r="BE2" s="18" t="s">
        <v>50</v>
      </c>
      <c r="BF2" s="18" t="s">
        <v>55</v>
      </c>
      <c r="BG2" s="18" t="s">
        <v>50</v>
      </c>
      <c r="BH2" s="18" t="s">
        <v>56</v>
      </c>
      <c r="BI2" s="18" t="s">
        <v>50</v>
      </c>
      <c r="BJ2" s="18" t="s">
        <v>44</v>
      </c>
      <c r="BK2" s="19" t="s">
        <v>50</v>
      </c>
      <c r="BL2" s="12" t="s">
        <v>49</v>
      </c>
      <c r="BM2" s="17" t="s">
        <v>42</v>
      </c>
      <c r="BN2" s="18" t="s">
        <v>50</v>
      </c>
      <c r="BO2" s="18" t="s">
        <v>43</v>
      </c>
      <c r="BP2" s="18" t="s">
        <v>50</v>
      </c>
      <c r="BQ2" s="18" t="s">
        <v>44</v>
      </c>
      <c r="BR2" s="18" t="s">
        <v>50</v>
      </c>
      <c r="BS2" s="18" t="s">
        <v>45</v>
      </c>
      <c r="BT2" s="19" t="s">
        <v>50</v>
      </c>
      <c r="BU2" s="12" t="s">
        <v>49</v>
      </c>
      <c r="BV2" s="17" t="s">
        <v>42</v>
      </c>
      <c r="BW2" s="18" t="s">
        <v>50</v>
      </c>
      <c r="BX2" s="18" t="s">
        <v>43</v>
      </c>
      <c r="BY2" s="18" t="s">
        <v>50</v>
      </c>
      <c r="BZ2" s="18" t="s">
        <v>44</v>
      </c>
      <c r="CA2" s="18" t="s">
        <v>50</v>
      </c>
      <c r="CB2" s="18" t="s">
        <v>45</v>
      </c>
      <c r="CC2" s="18" t="s">
        <v>50</v>
      </c>
      <c r="CD2" s="20" t="s">
        <v>64</v>
      </c>
      <c r="CE2" s="19" t="s">
        <v>50</v>
      </c>
      <c r="CF2" s="12" t="s">
        <v>49</v>
      </c>
      <c r="CG2" s="21" t="s">
        <v>52</v>
      </c>
      <c r="CH2" s="22" t="s">
        <v>50</v>
      </c>
      <c r="CI2" s="22" t="s">
        <v>53</v>
      </c>
      <c r="CJ2" s="22" t="s">
        <v>50</v>
      </c>
      <c r="CK2" s="22" t="s">
        <v>54</v>
      </c>
      <c r="CL2" s="22" t="s">
        <v>50</v>
      </c>
      <c r="CM2" s="22" t="s">
        <v>57</v>
      </c>
      <c r="CN2" s="22" t="s">
        <v>50</v>
      </c>
      <c r="CO2" s="22" t="s">
        <v>58</v>
      </c>
      <c r="CP2" s="22" t="s">
        <v>50</v>
      </c>
      <c r="CQ2" s="22" t="s">
        <v>65</v>
      </c>
      <c r="CR2" s="22" t="s">
        <v>50</v>
      </c>
      <c r="CS2" s="22" t="s">
        <v>55</v>
      </c>
      <c r="CT2" s="22" t="s">
        <v>50</v>
      </c>
      <c r="CU2" s="22" t="s">
        <v>56</v>
      </c>
      <c r="CV2" s="22" t="s">
        <v>50</v>
      </c>
      <c r="CW2" s="22" t="s">
        <v>66</v>
      </c>
      <c r="CX2" s="22" t="s">
        <v>50</v>
      </c>
      <c r="CY2" s="22" t="s">
        <v>67</v>
      </c>
      <c r="CZ2" s="22" t="s">
        <v>50</v>
      </c>
      <c r="DA2" s="22" t="s">
        <v>68</v>
      </c>
      <c r="DB2" s="22" t="s">
        <v>50</v>
      </c>
      <c r="DC2" s="22" t="s">
        <v>69</v>
      </c>
      <c r="DD2" s="22" t="s">
        <v>50</v>
      </c>
      <c r="DE2" s="22" t="s">
        <v>70</v>
      </c>
      <c r="DF2" s="22" t="s">
        <v>50</v>
      </c>
      <c r="DG2" s="22" t="s">
        <v>71</v>
      </c>
      <c r="DH2" s="22" t="s">
        <v>50</v>
      </c>
      <c r="DI2" s="22" t="s">
        <v>72</v>
      </c>
      <c r="DJ2" s="22" t="s">
        <v>50</v>
      </c>
      <c r="DK2" s="22" t="s">
        <v>73</v>
      </c>
      <c r="DL2" s="22" t="s">
        <v>50</v>
      </c>
      <c r="DM2" s="22" t="s">
        <v>74</v>
      </c>
      <c r="DN2" s="22" t="s">
        <v>50</v>
      </c>
      <c r="DO2" s="22" t="s">
        <v>75</v>
      </c>
      <c r="DP2" s="23" t="s">
        <v>50</v>
      </c>
      <c r="DQ2" s="24" t="s">
        <v>49</v>
      </c>
      <c r="DR2" s="13" t="s">
        <v>42</v>
      </c>
      <c r="DS2" s="14" t="s">
        <v>50</v>
      </c>
      <c r="DT2" s="14" t="s">
        <v>43</v>
      </c>
      <c r="DU2" s="14" t="s">
        <v>50</v>
      </c>
      <c r="DV2" s="14" t="s">
        <v>70</v>
      </c>
      <c r="DW2" s="14" t="s">
        <v>50</v>
      </c>
      <c r="DX2" s="14" t="s">
        <v>71</v>
      </c>
      <c r="DY2" s="14" t="s">
        <v>50</v>
      </c>
      <c r="DZ2" s="14" t="s">
        <v>45</v>
      </c>
      <c r="EA2" s="15" t="s">
        <v>50</v>
      </c>
      <c r="EB2" s="25" t="s">
        <v>49</v>
      </c>
      <c r="EC2" s="26" t="s">
        <v>76</v>
      </c>
      <c r="ED2" s="26" t="s">
        <v>77</v>
      </c>
      <c r="EE2" s="26" t="s">
        <v>78</v>
      </c>
      <c r="EF2" s="14" t="s">
        <v>79</v>
      </c>
      <c r="EG2" s="14" t="s">
        <v>80</v>
      </c>
      <c r="EH2" s="14" t="s">
        <v>81</v>
      </c>
      <c r="EI2" s="26" t="s">
        <v>77</v>
      </c>
      <c r="EJ2" s="14" t="s">
        <v>82</v>
      </c>
      <c r="EK2" s="14" t="s">
        <v>83</v>
      </c>
      <c r="EL2" s="14" t="s">
        <v>84</v>
      </c>
      <c r="EM2" s="14" t="s">
        <v>49</v>
      </c>
      <c r="EN2" s="26" t="s">
        <v>76</v>
      </c>
      <c r="EO2" s="26" t="s">
        <v>80</v>
      </c>
      <c r="EP2" s="26" t="s">
        <v>85</v>
      </c>
      <c r="EQ2" s="14" t="s">
        <v>86</v>
      </c>
      <c r="ER2" s="14" t="s">
        <v>87</v>
      </c>
      <c r="ES2" s="14" t="s">
        <v>88</v>
      </c>
      <c r="ET2" s="26" t="s">
        <v>49</v>
      </c>
    </row>
    <row r="3" spans="1:151" ht="21" customHeight="1" x14ac:dyDescent="0.2">
      <c r="A3" s="64">
        <v>1</v>
      </c>
      <c r="B3" s="4" t="s">
        <v>89</v>
      </c>
      <c r="C3" s="27">
        <v>1</v>
      </c>
      <c r="D3" s="27">
        <v>0</v>
      </c>
      <c r="E3" s="27">
        <v>0</v>
      </c>
      <c r="F3" s="27">
        <v>0</v>
      </c>
      <c r="G3" s="27">
        <v>0</v>
      </c>
      <c r="H3" s="27">
        <v>0</v>
      </c>
      <c r="I3" s="27">
        <v>1</v>
      </c>
      <c r="J3" s="28">
        <f>ROUND(AVERAGE(C3:I3)*10,2)</f>
        <v>2.86</v>
      </c>
      <c r="K3" s="29">
        <v>1</v>
      </c>
      <c r="L3" s="27"/>
      <c r="M3" s="30">
        <v>1</v>
      </c>
      <c r="N3" s="27"/>
      <c r="O3" s="30">
        <f>2/3</f>
        <v>0.66666666666666663</v>
      </c>
      <c r="P3" s="27" t="s">
        <v>90</v>
      </c>
      <c r="Q3" s="30">
        <f>4/5</f>
        <v>0.8</v>
      </c>
      <c r="R3" s="31" t="s">
        <v>91</v>
      </c>
      <c r="S3" s="32">
        <f>ROUND(SUM(K3,M3,O3,Q3)/4*10,2)</f>
        <v>8.67</v>
      </c>
      <c r="T3" s="29">
        <v>1</v>
      </c>
      <c r="U3" s="30" t="s">
        <v>92</v>
      </c>
      <c r="V3" s="30">
        <v>1</v>
      </c>
      <c r="W3" s="30"/>
      <c r="X3" s="30">
        <v>1</v>
      </c>
      <c r="Y3" s="30"/>
      <c r="Z3" s="30">
        <f>2/3</f>
        <v>0.66666666666666663</v>
      </c>
      <c r="AA3" s="33" t="s">
        <v>93</v>
      </c>
      <c r="AB3" s="32">
        <f>ROUND(SUM(T3,V3,X3,Z3)/4*10,2)</f>
        <v>9.17</v>
      </c>
      <c r="AC3" s="34">
        <v>1</v>
      </c>
      <c r="AD3" s="27" t="s">
        <v>94</v>
      </c>
      <c r="AE3" s="27">
        <v>1</v>
      </c>
      <c r="AF3" s="27"/>
      <c r="AG3" s="27">
        <v>1</v>
      </c>
      <c r="AH3" s="27"/>
      <c r="AI3" s="27">
        <v>0</v>
      </c>
      <c r="AJ3" s="27" t="s">
        <v>95</v>
      </c>
      <c r="AK3" s="27">
        <v>0</v>
      </c>
      <c r="AL3" s="33" t="s">
        <v>95</v>
      </c>
      <c r="AM3" s="31">
        <f>ROUND(SUM(AC3,AE3,AG3,AI3,AK3)/5*10,2)</f>
        <v>6</v>
      </c>
      <c r="AN3" s="28">
        <v>0</v>
      </c>
      <c r="AO3" s="35" t="s">
        <v>96</v>
      </c>
      <c r="AP3" s="27">
        <v>1</v>
      </c>
      <c r="AQ3" s="27"/>
      <c r="AR3" s="27">
        <v>1</v>
      </c>
      <c r="AS3" s="27"/>
      <c r="AT3" s="27">
        <v>1</v>
      </c>
      <c r="AU3" s="27"/>
      <c r="AV3" s="27">
        <v>1</v>
      </c>
      <c r="AW3" s="33"/>
      <c r="AX3" s="31">
        <f>ROUND(SUM(AN3,AP3,AR3,AT3,AV3)/5*10,2)</f>
        <v>8</v>
      </c>
      <c r="AY3" s="27">
        <v>1</v>
      </c>
      <c r="AZ3" s="27">
        <v>1</v>
      </c>
      <c r="BA3" s="27">
        <v>1</v>
      </c>
      <c r="BB3" s="27">
        <v>1</v>
      </c>
      <c r="BC3" s="27">
        <v>10</v>
      </c>
      <c r="BD3" s="34">
        <f>0.5</f>
        <v>0.5</v>
      </c>
      <c r="BE3" s="27" t="s">
        <v>97</v>
      </c>
      <c r="BF3" s="27">
        <v>1</v>
      </c>
      <c r="BG3" s="27"/>
      <c r="BH3" s="27">
        <v>1</v>
      </c>
      <c r="BI3" s="27"/>
      <c r="BJ3" s="27">
        <f>1/3</f>
        <v>0.33333333333333331</v>
      </c>
      <c r="BK3" s="33" t="s">
        <v>98</v>
      </c>
      <c r="BL3" s="32">
        <f>ROUND(SUM(BD3,BF3,BH3,BJ3)/4*10,2)</f>
        <v>7.08</v>
      </c>
      <c r="BM3" s="34">
        <v>0</v>
      </c>
      <c r="BN3" s="35"/>
      <c r="BO3" s="35">
        <v>0</v>
      </c>
      <c r="BP3" s="35"/>
      <c r="BQ3" s="35">
        <v>0</v>
      </c>
      <c r="BR3" s="35"/>
      <c r="BS3" s="35">
        <v>0</v>
      </c>
      <c r="BT3" s="33"/>
      <c r="BU3" s="32">
        <f>ROUND(SUM(BM3,BO3,BQ3,BS3)/4*10,2)</f>
        <v>0</v>
      </c>
      <c r="BV3" s="34">
        <v>0</v>
      </c>
      <c r="BW3" s="27"/>
      <c r="BX3" s="34">
        <v>0</v>
      </c>
      <c r="BY3" s="27"/>
      <c r="BZ3" s="34">
        <v>0</v>
      </c>
      <c r="CA3" s="27"/>
      <c r="CB3" s="34">
        <v>0</v>
      </c>
      <c r="CC3" s="27"/>
      <c r="CD3" s="34"/>
      <c r="CE3" s="33"/>
      <c r="CF3" s="32">
        <f>ROUND(SUM(BV3,BX3,BZ3,CB3)/4*10,2)</f>
        <v>0</v>
      </c>
      <c r="CG3" s="36">
        <v>0</v>
      </c>
      <c r="CH3" s="35"/>
      <c r="CI3" s="35">
        <v>0</v>
      </c>
      <c r="CJ3" s="35"/>
      <c r="CK3" s="35">
        <v>0</v>
      </c>
      <c r="CL3" s="35"/>
      <c r="CM3" s="35">
        <v>0</v>
      </c>
      <c r="CN3" s="35"/>
      <c r="CO3" s="35">
        <v>0</v>
      </c>
      <c r="CP3" s="35"/>
      <c r="CQ3" s="35">
        <v>0</v>
      </c>
      <c r="CR3" s="35"/>
      <c r="CS3" s="35">
        <v>0</v>
      </c>
      <c r="CT3" s="35"/>
      <c r="CU3" s="35">
        <v>0</v>
      </c>
      <c r="CV3" s="35"/>
      <c r="CW3" s="35">
        <v>0</v>
      </c>
      <c r="CX3" s="35"/>
      <c r="CY3" s="35">
        <v>0</v>
      </c>
      <c r="CZ3" s="35"/>
      <c r="DA3" s="35">
        <v>0</v>
      </c>
      <c r="DB3" s="35"/>
      <c r="DC3" s="35">
        <v>0</v>
      </c>
      <c r="DD3" s="35"/>
      <c r="DE3" s="35">
        <v>0</v>
      </c>
      <c r="DF3" s="35"/>
      <c r="DG3" s="35">
        <v>0</v>
      </c>
      <c r="DH3" s="35"/>
      <c r="DI3" s="35">
        <v>0</v>
      </c>
      <c r="DJ3" s="35"/>
      <c r="DK3" s="35">
        <v>0</v>
      </c>
      <c r="DL3" s="35"/>
      <c r="DM3" s="35">
        <v>0</v>
      </c>
      <c r="DN3" s="35"/>
      <c r="DO3" s="35">
        <v>0</v>
      </c>
      <c r="DP3" s="37"/>
      <c r="DQ3" s="32">
        <f>ROUND(SUM(CG3,CI3,CK3,CM3,CO3,CQ3,CS3,CU3,CW3,CY3,DA3,DC3,DE3,DG3,DI3,DK3,DM3,DO3)/18*10,2)</f>
        <v>0</v>
      </c>
      <c r="DR3" s="34">
        <v>0</v>
      </c>
      <c r="DS3" s="27"/>
      <c r="DT3" s="27">
        <v>0</v>
      </c>
      <c r="DU3" s="27"/>
      <c r="DV3" s="27">
        <v>0</v>
      </c>
      <c r="DW3" s="27"/>
      <c r="DX3" s="27">
        <v>0</v>
      </c>
      <c r="DY3" s="27"/>
      <c r="DZ3" s="27">
        <v>0</v>
      </c>
      <c r="EA3" s="33"/>
      <c r="EB3" s="32">
        <f>ROUND(SUM(DR3,DT3,DV3,DX3,DZ3)/5*10,2)</f>
        <v>0</v>
      </c>
      <c r="EC3" s="27">
        <v>0</v>
      </c>
      <c r="ED3" s="27">
        <v>0</v>
      </c>
      <c r="EE3" s="27">
        <v>0</v>
      </c>
      <c r="EF3" s="27">
        <v>0</v>
      </c>
      <c r="EG3" s="27">
        <v>0</v>
      </c>
      <c r="EH3" s="27">
        <v>0</v>
      </c>
      <c r="EI3" s="27">
        <v>0</v>
      </c>
      <c r="EJ3" s="27">
        <v>0</v>
      </c>
      <c r="EK3" s="27">
        <v>0</v>
      </c>
      <c r="EL3" s="27">
        <v>0</v>
      </c>
      <c r="EM3" s="41">
        <v>0</v>
      </c>
      <c r="EN3" s="27">
        <v>0</v>
      </c>
      <c r="EO3" s="27">
        <v>0</v>
      </c>
      <c r="EP3" s="27">
        <v>0</v>
      </c>
      <c r="EQ3" s="27">
        <v>0</v>
      </c>
      <c r="ER3" s="27">
        <v>0</v>
      </c>
      <c r="ES3" s="27">
        <v>0</v>
      </c>
      <c r="ET3" s="65">
        <v>0</v>
      </c>
    </row>
    <row r="4" spans="1:151" ht="21" customHeight="1" x14ac:dyDescent="0.2">
      <c r="A4" s="64">
        <v>4</v>
      </c>
      <c r="B4" s="4" t="s">
        <v>99</v>
      </c>
      <c r="C4" s="27">
        <v>1</v>
      </c>
      <c r="D4" s="27">
        <v>1</v>
      </c>
      <c r="E4" s="27">
        <v>1</v>
      </c>
      <c r="F4" s="27">
        <v>1</v>
      </c>
      <c r="G4" s="27">
        <v>1</v>
      </c>
      <c r="H4" s="27">
        <v>1</v>
      </c>
      <c r="I4" s="27">
        <v>1</v>
      </c>
      <c r="J4" s="28">
        <f t="shared" ref="J4:J17" si="0">ROUND(AVERAGE(C4:I4)*10,2)</f>
        <v>10</v>
      </c>
      <c r="K4" s="39">
        <f>2/3</f>
        <v>0.66666666666666663</v>
      </c>
      <c r="L4" s="35" t="s">
        <v>100</v>
      </c>
      <c r="M4" s="40">
        <v>1</v>
      </c>
      <c r="N4" s="40"/>
      <c r="O4" s="40">
        <v>0.75</v>
      </c>
      <c r="P4" s="35" t="s">
        <v>101</v>
      </c>
      <c r="Q4" s="40">
        <v>1</v>
      </c>
      <c r="R4" s="41"/>
      <c r="S4" s="32">
        <f t="shared" ref="S4:S17" si="1">ROUND(SUM(K4,M4,O4,Q4)/4*10,2)</f>
        <v>8.5399999999999991</v>
      </c>
      <c r="T4" s="39">
        <v>1</v>
      </c>
      <c r="U4" s="40"/>
      <c r="V4" s="40">
        <v>1</v>
      </c>
      <c r="W4" s="40"/>
      <c r="X4" s="40">
        <v>1</v>
      </c>
      <c r="Y4" s="40"/>
      <c r="Z4" s="40">
        <v>1</v>
      </c>
      <c r="AA4" s="37"/>
      <c r="AB4" s="32">
        <f t="shared" ref="AB4:AB17" si="2">ROUND(SUM(T4,V4,X4,Z4)/4*10,2)</f>
        <v>10</v>
      </c>
      <c r="AC4" s="36">
        <v>1</v>
      </c>
      <c r="AD4" s="35"/>
      <c r="AE4" s="35">
        <v>1</v>
      </c>
      <c r="AF4" s="35"/>
      <c r="AG4" s="35">
        <v>1</v>
      </c>
      <c r="AH4" s="35"/>
      <c r="AI4" s="35">
        <v>1</v>
      </c>
      <c r="AJ4" s="35"/>
      <c r="AK4" s="35">
        <v>1</v>
      </c>
      <c r="AL4" s="37"/>
      <c r="AM4" s="31">
        <f t="shared" ref="AM4:AM17" si="3">ROUND(SUM(AC4,AE4,AG4,AI4,AK4)/5*10,2)</f>
        <v>10</v>
      </c>
      <c r="AN4" s="42">
        <v>0.75</v>
      </c>
      <c r="AO4" s="35" t="s">
        <v>102</v>
      </c>
      <c r="AP4" s="35">
        <v>1</v>
      </c>
      <c r="AQ4" s="35"/>
      <c r="AR4" s="35">
        <v>0.75</v>
      </c>
      <c r="AS4" s="35" t="s">
        <v>103</v>
      </c>
      <c r="AT4" s="35">
        <v>1</v>
      </c>
      <c r="AU4" s="35"/>
      <c r="AV4" s="35">
        <v>1</v>
      </c>
      <c r="AW4" s="37"/>
      <c r="AX4" s="31">
        <f t="shared" ref="AX4:AX17" si="4">ROUND(SUM(AN4,AP4,AR4,AT4,AV4)/5*10,2)</f>
        <v>9</v>
      </c>
      <c r="AY4" s="27">
        <v>1</v>
      </c>
      <c r="AZ4" s="27">
        <v>1</v>
      </c>
      <c r="BA4" s="27">
        <v>1</v>
      </c>
      <c r="BB4" s="27">
        <v>1</v>
      </c>
      <c r="BC4" s="27">
        <v>10</v>
      </c>
      <c r="BD4" s="39">
        <f>1/2</f>
        <v>0.5</v>
      </c>
      <c r="BE4" s="27" t="s">
        <v>97</v>
      </c>
      <c r="BF4" s="35">
        <v>1</v>
      </c>
      <c r="BG4" s="35"/>
      <c r="BH4" s="35">
        <v>1</v>
      </c>
      <c r="BI4" s="35"/>
      <c r="BJ4" s="35">
        <v>1</v>
      </c>
      <c r="BK4" s="37"/>
      <c r="BL4" s="32">
        <f t="shared" ref="BL4:BL17" si="5">ROUND(SUM(BD4,BF4,BH4,BJ4)/4*10,2)</f>
        <v>8.75</v>
      </c>
      <c r="BM4" s="36">
        <v>1</v>
      </c>
      <c r="BN4" s="35"/>
      <c r="BO4" s="35">
        <v>1</v>
      </c>
      <c r="BP4" s="35"/>
      <c r="BQ4" s="35">
        <v>1</v>
      </c>
      <c r="BR4" s="35"/>
      <c r="BS4" s="35">
        <v>1</v>
      </c>
      <c r="BT4" s="37"/>
      <c r="BU4" s="32">
        <f t="shared" ref="BU4:BU17" si="6">ROUND(SUM(BM4,BO4,BQ4,BS4)/4*10,2)</f>
        <v>10</v>
      </c>
      <c r="BV4" s="36">
        <v>1</v>
      </c>
      <c r="BW4" s="35"/>
      <c r="BX4" s="35">
        <v>1</v>
      </c>
      <c r="BY4" s="35"/>
      <c r="BZ4" s="35">
        <v>1</v>
      </c>
      <c r="CA4" s="35"/>
      <c r="CB4" s="35">
        <v>1</v>
      </c>
      <c r="CC4" s="35"/>
      <c r="CD4" s="35"/>
      <c r="CE4" s="37"/>
      <c r="CF4" s="32">
        <f t="shared" ref="CF4:CF17" si="7">ROUND(SUM(BV4,BX4,BZ4,CB4)/4*10,2)</f>
        <v>10</v>
      </c>
      <c r="CG4" s="36">
        <v>1</v>
      </c>
      <c r="CH4" s="35"/>
      <c r="CI4" s="35">
        <v>1</v>
      </c>
      <c r="CJ4" s="35"/>
      <c r="CK4" s="35">
        <v>1</v>
      </c>
      <c r="CL4" s="35"/>
      <c r="CM4" s="35">
        <v>1</v>
      </c>
      <c r="CN4" s="35"/>
      <c r="CO4" s="35">
        <v>1</v>
      </c>
      <c r="CP4" s="35"/>
      <c r="CQ4" s="35">
        <v>1</v>
      </c>
      <c r="CR4" s="35"/>
      <c r="CS4" s="35">
        <v>1</v>
      </c>
      <c r="CT4" s="35"/>
      <c r="CU4" s="35">
        <v>1</v>
      </c>
      <c r="CV4" s="35"/>
      <c r="CW4" s="35">
        <v>1</v>
      </c>
      <c r="CX4" s="35"/>
      <c r="CY4" s="35">
        <v>1</v>
      </c>
      <c r="CZ4" s="35"/>
      <c r="DA4" s="35">
        <v>1</v>
      </c>
      <c r="DB4" s="35"/>
      <c r="DC4" s="35">
        <v>1</v>
      </c>
      <c r="DD4" s="35"/>
      <c r="DE4" s="35">
        <v>1</v>
      </c>
      <c r="DF4" s="35"/>
      <c r="DG4" s="35">
        <v>1</v>
      </c>
      <c r="DH4" s="35"/>
      <c r="DI4" s="35">
        <v>1</v>
      </c>
      <c r="DJ4" s="35"/>
      <c r="DK4" s="35">
        <v>1</v>
      </c>
      <c r="DL4" s="35"/>
      <c r="DM4" s="35">
        <v>1</v>
      </c>
      <c r="DN4" s="35"/>
      <c r="DO4" s="35">
        <v>1</v>
      </c>
      <c r="DP4" s="37"/>
      <c r="DQ4" s="38">
        <f t="shared" ref="DQ4:DQ17" si="8">ROUND(SUM(CG4,CI4,CK4,CM4,CO4,CQ4,CS4,CU4,CW4,CY4,DA4,DC4,DE4,DG4,DI4,DK4,DM4,DO4)/18*10,2)</f>
        <v>10</v>
      </c>
      <c r="DR4" s="36">
        <v>1</v>
      </c>
      <c r="DS4" s="35"/>
      <c r="DT4" s="35">
        <v>1</v>
      </c>
      <c r="DU4" s="35"/>
      <c r="DV4" s="35">
        <v>1</v>
      </c>
      <c r="DW4" s="35"/>
      <c r="DX4" s="35">
        <v>1</v>
      </c>
      <c r="DY4" s="35"/>
      <c r="DZ4" s="35">
        <v>1</v>
      </c>
      <c r="EA4" s="37"/>
      <c r="EB4" s="32">
        <f t="shared" ref="EB4:EB17" si="9">ROUND(SUM(DR4,DT4,DV4,DX4,DZ4)/5*10,2)</f>
        <v>10</v>
      </c>
      <c r="EC4" s="27">
        <v>1</v>
      </c>
      <c r="ED4" s="27">
        <v>0.6</v>
      </c>
      <c r="EE4" s="27">
        <v>0.6</v>
      </c>
      <c r="EF4" s="27">
        <v>1</v>
      </c>
      <c r="EG4" s="27">
        <v>1</v>
      </c>
      <c r="EH4" s="27">
        <v>1</v>
      </c>
      <c r="EI4" s="27">
        <v>1</v>
      </c>
      <c r="EJ4" s="27">
        <v>1</v>
      </c>
      <c r="EK4" s="27">
        <v>1</v>
      </c>
      <c r="EL4" s="27">
        <v>1</v>
      </c>
      <c r="EM4" s="37">
        <v>9.1999999999999993</v>
      </c>
      <c r="EN4" s="43">
        <v>0</v>
      </c>
      <c r="EO4" s="43">
        <v>0</v>
      </c>
      <c r="EP4" s="43">
        <v>0</v>
      </c>
      <c r="EQ4" s="43">
        <v>0</v>
      </c>
      <c r="ER4" s="43">
        <v>0</v>
      </c>
      <c r="ES4" s="43">
        <v>0</v>
      </c>
      <c r="ET4" s="65">
        <v>0</v>
      </c>
    </row>
    <row r="5" spans="1:151" ht="21" customHeight="1" x14ac:dyDescent="0.2">
      <c r="A5" s="64">
        <v>4</v>
      </c>
      <c r="B5" s="4" t="s">
        <v>104</v>
      </c>
      <c r="C5" s="27">
        <v>1</v>
      </c>
      <c r="D5" s="27">
        <v>1</v>
      </c>
      <c r="E5" s="27">
        <v>1</v>
      </c>
      <c r="F5" s="27">
        <v>1</v>
      </c>
      <c r="G5" s="27">
        <v>1</v>
      </c>
      <c r="H5" s="27">
        <v>1</v>
      </c>
      <c r="I5" s="27">
        <v>1</v>
      </c>
      <c r="J5" s="28">
        <f t="shared" si="0"/>
        <v>10</v>
      </c>
      <c r="K5" s="39">
        <f>2/3</f>
        <v>0.66666666666666663</v>
      </c>
      <c r="L5" s="35" t="s">
        <v>100</v>
      </c>
      <c r="M5" s="40">
        <v>1</v>
      </c>
      <c r="N5" s="40"/>
      <c r="O5" s="40">
        <v>0.75</v>
      </c>
      <c r="P5" s="35" t="s">
        <v>101</v>
      </c>
      <c r="Q5" s="40">
        <v>1</v>
      </c>
      <c r="R5" s="41"/>
      <c r="S5" s="32">
        <f t="shared" si="1"/>
        <v>8.5399999999999991</v>
      </c>
      <c r="T5" s="39">
        <v>1</v>
      </c>
      <c r="U5" s="40"/>
      <c r="V5" s="40">
        <v>1</v>
      </c>
      <c r="W5" s="40"/>
      <c r="X5" s="40">
        <v>1</v>
      </c>
      <c r="Y5" s="40"/>
      <c r="Z5" s="40">
        <v>1</v>
      </c>
      <c r="AA5" s="37"/>
      <c r="AB5" s="32">
        <f t="shared" si="2"/>
        <v>10</v>
      </c>
      <c r="AC5" s="36">
        <v>1</v>
      </c>
      <c r="AD5" s="35"/>
      <c r="AE5" s="35">
        <v>1</v>
      </c>
      <c r="AF5" s="35"/>
      <c r="AG5" s="35">
        <v>1</v>
      </c>
      <c r="AH5" s="35"/>
      <c r="AI5" s="35">
        <v>1</v>
      </c>
      <c r="AJ5" s="35"/>
      <c r="AK5" s="35">
        <v>1</v>
      </c>
      <c r="AL5" s="37"/>
      <c r="AM5" s="31">
        <f t="shared" si="3"/>
        <v>10</v>
      </c>
      <c r="AN5" s="42">
        <v>0.75</v>
      </c>
      <c r="AO5" s="35" t="s">
        <v>105</v>
      </c>
      <c r="AP5" s="35">
        <v>1</v>
      </c>
      <c r="AQ5" s="35"/>
      <c r="AR5" s="35">
        <v>0.75</v>
      </c>
      <c r="AS5" s="35" t="s">
        <v>103</v>
      </c>
      <c r="AT5" s="35">
        <v>1</v>
      </c>
      <c r="AU5" s="35"/>
      <c r="AV5" s="35">
        <v>1</v>
      </c>
      <c r="AW5" s="37"/>
      <c r="AX5" s="31">
        <f t="shared" si="4"/>
        <v>9</v>
      </c>
      <c r="AY5" s="27">
        <v>1</v>
      </c>
      <c r="AZ5" s="27">
        <v>1</v>
      </c>
      <c r="BA5" s="27">
        <v>1</v>
      </c>
      <c r="BB5" s="27">
        <v>1</v>
      </c>
      <c r="BC5" s="27">
        <v>10</v>
      </c>
      <c r="BD5" s="39">
        <f>1/2</f>
        <v>0.5</v>
      </c>
      <c r="BE5" s="27" t="s">
        <v>97</v>
      </c>
      <c r="BF5" s="35">
        <v>1</v>
      </c>
      <c r="BG5" s="35"/>
      <c r="BH5" s="35">
        <v>1</v>
      </c>
      <c r="BI5" s="35"/>
      <c r="BJ5" s="35">
        <v>1</v>
      </c>
      <c r="BK5" s="37"/>
      <c r="BL5" s="32">
        <f t="shared" si="5"/>
        <v>8.75</v>
      </c>
      <c r="BM5" s="36">
        <v>1</v>
      </c>
      <c r="BN5" s="35"/>
      <c r="BO5" s="35">
        <v>1</v>
      </c>
      <c r="BP5" s="35"/>
      <c r="BQ5" s="35">
        <v>1</v>
      </c>
      <c r="BR5" s="35"/>
      <c r="BS5" s="35">
        <v>1</v>
      </c>
      <c r="BT5" s="37"/>
      <c r="BU5" s="32">
        <f t="shared" si="6"/>
        <v>10</v>
      </c>
      <c r="BV5" s="36">
        <v>1</v>
      </c>
      <c r="BW5" s="35"/>
      <c r="BX5" s="35">
        <v>1</v>
      </c>
      <c r="BY5" s="35"/>
      <c r="BZ5" s="35">
        <v>1</v>
      </c>
      <c r="CA5" s="35"/>
      <c r="CB5" s="35">
        <v>1</v>
      </c>
      <c r="CC5" s="35"/>
      <c r="CD5" s="35"/>
      <c r="CE5" s="37"/>
      <c r="CF5" s="32">
        <f t="shared" si="7"/>
        <v>10</v>
      </c>
      <c r="CG5" s="36">
        <v>1</v>
      </c>
      <c r="CH5" s="35"/>
      <c r="CI5" s="35">
        <v>1</v>
      </c>
      <c r="CJ5" s="35"/>
      <c r="CK5" s="35">
        <v>1</v>
      </c>
      <c r="CL5" s="35"/>
      <c r="CM5" s="35">
        <v>1</v>
      </c>
      <c r="CN5" s="35"/>
      <c r="CO5" s="35">
        <v>1</v>
      </c>
      <c r="CP5" s="35"/>
      <c r="CQ5" s="35">
        <v>1</v>
      </c>
      <c r="CR5" s="35"/>
      <c r="CS5" s="35">
        <v>1</v>
      </c>
      <c r="CT5" s="35"/>
      <c r="CU5" s="35">
        <v>1</v>
      </c>
      <c r="CV5" s="35"/>
      <c r="CW5" s="35">
        <v>1</v>
      </c>
      <c r="CX5" s="35"/>
      <c r="CY5" s="35">
        <v>1</v>
      </c>
      <c r="CZ5" s="35"/>
      <c r="DA5" s="35">
        <v>1</v>
      </c>
      <c r="DB5" s="35"/>
      <c r="DC5" s="35">
        <v>1</v>
      </c>
      <c r="DD5" s="35"/>
      <c r="DE5" s="35">
        <v>1</v>
      </c>
      <c r="DF5" s="35"/>
      <c r="DG5" s="35">
        <v>1</v>
      </c>
      <c r="DH5" s="35"/>
      <c r="DI5" s="35">
        <v>1</v>
      </c>
      <c r="DJ5" s="35"/>
      <c r="DK5" s="35">
        <v>1</v>
      </c>
      <c r="DL5" s="35"/>
      <c r="DM5" s="35">
        <v>1</v>
      </c>
      <c r="DN5" s="35"/>
      <c r="DO5" s="35">
        <v>1</v>
      </c>
      <c r="DP5" s="37"/>
      <c r="DQ5" s="38">
        <f t="shared" si="8"/>
        <v>10</v>
      </c>
      <c r="DR5" s="36">
        <v>1</v>
      </c>
      <c r="DS5" s="35"/>
      <c r="DT5" s="35">
        <v>1</v>
      </c>
      <c r="DU5" s="35"/>
      <c r="DV5" s="35">
        <v>1</v>
      </c>
      <c r="DW5" s="35"/>
      <c r="DX5" s="35">
        <v>1</v>
      </c>
      <c r="DY5" s="35"/>
      <c r="DZ5" s="35">
        <v>1</v>
      </c>
      <c r="EA5" s="37"/>
      <c r="EB5" s="32">
        <f t="shared" si="9"/>
        <v>10</v>
      </c>
      <c r="EC5" s="27">
        <v>1</v>
      </c>
      <c r="ED5" s="27">
        <v>0.6</v>
      </c>
      <c r="EE5" s="27">
        <v>0.6</v>
      </c>
      <c r="EF5" s="27">
        <v>1</v>
      </c>
      <c r="EG5" s="27">
        <v>1</v>
      </c>
      <c r="EH5" s="27">
        <v>1</v>
      </c>
      <c r="EI5" s="27">
        <v>1</v>
      </c>
      <c r="EJ5" s="27">
        <v>1</v>
      </c>
      <c r="EK5" s="27">
        <v>1</v>
      </c>
      <c r="EL5" s="27">
        <v>1</v>
      </c>
      <c r="EM5" s="37">
        <v>9.1999999999999993</v>
      </c>
      <c r="EN5" s="43">
        <v>0</v>
      </c>
      <c r="EO5" s="43">
        <v>0</v>
      </c>
      <c r="EP5" s="43">
        <v>0</v>
      </c>
      <c r="EQ5" s="43">
        <v>0</v>
      </c>
      <c r="ER5" s="43">
        <v>0</v>
      </c>
      <c r="ES5" s="43">
        <v>0</v>
      </c>
      <c r="ET5" s="65">
        <v>0</v>
      </c>
    </row>
    <row r="6" spans="1:151" ht="21" customHeight="1" x14ac:dyDescent="0.2">
      <c r="A6" s="64">
        <v>1</v>
      </c>
      <c r="B6" s="4" t="s">
        <v>106</v>
      </c>
      <c r="C6" s="27">
        <v>1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1</v>
      </c>
      <c r="J6" s="28">
        <f t="shared" si="0"/>
        <v>2.86</v>
      </c>
      <c r="K6" s="39">
        <v>1</v>
      </c>
      <c r="L6" s="35"/>
      <c r="M6" s="40">
        <v>1</v>
      </c>
      <c r="N6" s="35"/>
      <c r="O6" s="40">
        <f>2/3</f>
        <v>0.66666666666666663</v>
      </c>
      <c r="P6" s="35" t="s">
        <v>107</v>
      </c>
      <c r="Q6" s="40">
        <f>4/5</f>
        <v>0.8</v>
      </c>
      <c r="R6" s="41" t="s">
        <v>91</v>
      </c>
      <c r="S6" s="32">
        <f t="shared" si="1"/>
        <v>8.67</v>
      </c>
      <c r="T6" s="39">
        <v>1</v>
      </c>
      <c r="U6" s="40" t="s">
        <v>92</v>
      </c>
      <c r="V6" s="40">
        <v>1</v>
      </c>
      <c r="W6" s="40"/>
      <c r="X6" s="40">
        <v>1</v>
      </c>
      <c r="Y6" s="40"/>
      <c r="Z6" s="40">
        <f>2/3</f>
        <v>0.66666666666666663</v>
      </c>
      <c r="AA6" s="37" t="s">
        <v>93</v>
      </c>
      <c r="AB6" s="32">
        <f t="shared" si="2"/>
        <v>9.17</v>
      </c>
      <c r="AC6" s="36">
        <v>1</v>
      </c>
      <c r="AD6" s="27" t="s">
        <v>94</v>
      </c>
      <c r="AE6" s="35">
        <v>1</v>
      </c>
      <c r="AF6" s="35"/>
      <c r="AG6" s="35">
        <v>1</v>
      </c>
      <c r="AH6" s="35"/>
      <c r="AI6" s="35">
        <v>0</v>
      </c>
      <c r="AJ6" s="35" t="s">
        <v>95</v>
      </c>
      <c r="AK6" s="35">
        <v>0</v>
      </c>
      <c r="AL6" s="37" t="s">
        <v>95</v>
      </c>
      <c r="AM6" s="31">
        <f t="shared" si="3"/>
        <v>6</v>
      </c>
      <c r="AN6" s="42">
        <v>0</v>
      </c>
      <c r="AO6" s="35" t="s">
        <v>96</v>
      </c>
      <c r="AP6" s="35">
        <v>1</v>
      </c>
      <c r="AQ6" s="35"/>
      <c r="AR6" s="35">
        <v>1</v>
      </c>
      <c r="AS6" s="35"/>
      <c r="AT6" s="35">
        <v>1</v>
      </c>
      <c r="AU6" s="35"/>
      <c r="AV6" s="35">
        <v>1</v>
      </c>
      <c r="AW6" s="37"/>
      <c r="AX6" s="31">
        <f t="shared" si="4"/>
        <v>8</v>
      </c>
      <c r="AY6" s="27">
        <v>1</v>
      </c>
      <c r="AZ6" s="27">
        <v>1</v>
      </c>
      <c r="BA6" s="27">
        <v>1</v>
      </c>
      <c r="BB6" s="27">
        <v>1</v>
      </c>
      <c r="BC6" s="27">
        <v>10</v>
      </c>
      <c r="BD6" s="36">
        <f>0.5</f>
        <v>0.5</v>
      </c>
      <c r="BE6" s="27" t="s">
        <v>97</v>
      </c>
      <c r="BF6" s="35">
        <v>1</v>
      </c>
      <c r="BG6" s="35"/>
      <c r="BH6" s="35">
        <v>1</v>
      </c>
      <c r="BI6" s="35"/>
      <c r="BJ6" s="35">
        <f>1/3</f>
        <v>0.33333333333333331</v>
      </c>
      <c r="BK6" s="37" t="s">
        <v>98</v>
      </c>
      <c r="BL6" s="32">
        <f t="shared" si="5"/>
        <v>7.08</v>
      </c>
      <c r="BM6" s="36">
        <v>0</v>
      </c>
      <c r="BN6" s="35"/>
      <c r="BO6" s="35">
        <v>0</v>
      </c>
      <c r="BP6" s="35"/>
      <c r="BQ6" s="35">
        <v>0</v>
      </c>
      <c r="BR6" s="35"/>
      <c r="BS6" s="35">
        <v>0</v>
      </c>
      <c r="BT6" s="37"/>
      <c r="BU6" s="32">
        <f t="shared" si="6"/>
        <v>0</v>
      </c>
      <c r="BV6" s="36">
        <v>1</v>
      </c>
      <c r="BW6" s="35"/>
      <c r="BX6" s="35">
        <v>1</v>
      </c>
      <c r="BY6" s="35"/>
      <c r="BZ6" s="35">
        <v>1</v>
      </c>
      <c r="CA6" s="35"/>
      <c r="CB6" s="35">
        <v>1</v>
      </c>
      <c r="CC6" s="35"/>
      <c r="CD6" s="35">
        <v>1</v>
      </c>
      <c r="CE6" s="37" t="s">
        <v>108</v>
      </c>
      <c r="CF6" s="32">
        <f t="shared" si="7"/>
        <v>10</v>
      </c>
      <c r="CG6" s="36">
        <v>1</v>
      </c>
      <c r="CH6" s="35"/>
      <c r="CI6" s="35">
        <v>1</v>
      </c>
      <c r="CJ6" s="35"/>
      <c r="CK6" s="35">
        <v>1</v>
      </c>
      <c r="CL6" s="35"/>
      <c r="CM6" s="35">
        <v>1</v>
      </c>
      <c r="CN6" s="35"/>
      <c r="CO6" s="35">
        <v>1</v>
      </c>
      <c r="CP6" s="35"/>
      <c r="CQ6" s="35">
        <v>1</v>
      </c>
      <c r="CR6" s="35"/>
      <c r="CS6" s="35">
        <v>0</v>
      </c>
      <c r="CT6" s="35" t="s">
        <v>109</v>
      </c>
      <c r="CU6" s="35">
        <v>0</v>
      </c>
      <c r="CV6" s="35" t="s">
        <v>110</v>
      </c>
      <c r="CW6" s="35">
        <v>0</v>
      </c>
      <c r="CX6" s="35" t="s">
        <v>110</v>
      </c>
      <c r="CY6" s="35">
        <v>0</v>
      </c>
      <c r="CZ6" s="35" t="s">
        <v>110</v>
      </c>
      <c r="DA6" s="35">
        <v>0</v>
      </c>
      <c r="DB6" s="35" t="s">
        <v>110</v>
      </c>
      <c r="DC6" s="35">
        <v>0</v>
      </c>
      <c r="DD6" s="35" t="s">
        <v>110</v>
      </c>
      <c r="DE6" s="35">
        <v>1</v>
      </c>
      <c r="DF6" s="35"/>
      <c r="DG6" s="35">
        <v>1</v>
      </c>
      <c r="DH6" s="35"/>
      <c r="DI6" s="35">
        <v>1</v>
      </c>
      <c r="DJ6" s="35"/>
      <c r="DK6" s="35">
        <v>1</v>
      </c>
      <c r="DL6" s="35"/>
      <c r="DM6" s="35">
        <v>1</v>
      </c>
      <c r="DN6" s="35"/>
      <c r="DO6" s="35">
        <v>1</v>
      </c>
      <c r="DP6" s="37"/>
      <c r="DQ6" s="38">
        <f t="shared" si="8"/>
        <v>6.67</v>
      </c>
      <c r="DR6" s="36">
        <v>1</v>
      </c>
      <c r="DS6" s="35"/>
      <c r="DT6" s="35">
        <v>1</v>
      </c>
      <c r="DU6" s="35"/>
      <c r="DV6" s="35">
        <v>1</v>
      </c>
      <c r="DW6" s="35"/>
      <c r="DX6" s="35">
        <v>1</v>
      </c>
      <c r="DY6" s="35"/>
      <c r="DZ6" s="35">
        <v>0</v>
      </c>
      <c r="EA6" s="37" t="s">
        <v>111</v>
      </c>
      <c r="EB6" s="32">
        <f t="shared" si="9"/>
        <v>8</v>
      </c>
      <c r="EC6" s="27">
        <v>1</v>
      </c>
      <c r="ED6" s="27">
        <v>1</v>
      </c>
      <c r="EE6" s="27">
        <v>0.8</v>
      </c>
      <c r="EF6" s="27">
        <v>0</v>
      </c>
      <c r="EG6" s="27">
        <v>0</v>
      </c>
      <c r="EH6" s="27">
        <v>0</v>
      </c>
      <c r="EI6" s="27">
        <v>0</v>
      </c>
      <c r="EJ6" s="27">
        <v>1</v>
      </c>
      <c r="EK6" s="27">
        <v>1</v>
      </c>
      <c r="EL6" s="27">
        <v>1</v>
      </c>
      <c r="EM6" s="37">
        <v>3.8</v>
      </c>
      <c r="EN6" s="27">
        <v>1</v>
      </c>
      <c r="EO6" s="27">
        <v>0.8</v>
      </c>
      <c r="EP6" s="27">
        <v>0.8</v>
      </c>
      <c r="EQ6" s="27">
        <v>1</v>
      </c>
      <c r="ER6" s="27">
        <v>1</v>
      </c>
      <c r="ES6" s="27">
        <v>0</v>
      </c>
      <c r="ET6" s="37">
        <v>7.3</v>
      </c>
    </row>
    <row r="7" spans="1:151" ht="21" customHeight="1" x14ac:dyDescent="0.2">
      <c r="A7" s="64">
        <v>3</v>
      </c>
      <c r="B7" s="4" t="s">
        <v>112</v>
      </c>
      <c r="C7" s="27">
        <v>1</v>
      </c>
      <c r="D7" s="27">
        <v>0</v>
      </c>
      <c r="E7" s="27">
        <v>1</v>
      </c>
      <c r="F7" s="27">
        <v>0</v>
      </c>
      <c r="G7" s="30">
        <f>3/4</f>
        <v>0.75</v>
      </c>
      <c r="H7" s="27">
        <v>1</v>
      </c>
      <c r="I7" s="27">
        <v>1</v>
      </c>
      <c r="J7" s="28">
        <f t="shared" si="0"/>
        <v>6.79</v>
      </c>
      <c r="K7" s="39">
        <f>2/3</f>
        <v>0.66666666666666663</v>
      </c>
      <c r="L7" s="35" t="s">
        <v>113</v>
      </c>
      <c r="M7" s="40">
        <v>1</v>
      </c>
      <c r="N7" s="35" t="s">
        <v>114</v>
      </c>
      <c r="O7" s="40">
        <v>1</v>
      </c>
      <c r="P7" s="35" t="s">
        <v>115</v>
      </c>
      <c r="Q7" s="40">
        <v>1</v>
      </c>
      <c r="R7" s="41"/>
      <c r="S7" s="32">
        <f t="shared" si="1"/>
        <v>9.17</v>
      </c>
      <c r="T7" s="39">
        <f>2/3</f>
        <v>0.66666666666666663</v>
      </c>
      <c r="U7" s="40" t="s">
        <v>93</v>
      </c>
      <c r="V7" s="40">
        <f>3/5</f>
        <v>0.6</v>
      </c>
      <c r="W7" s="40" t="s">
        <v>116</v>
      </c>
      <c r="X7" s="40">
        <v>1</v>
      </c>
      <c r="Y7" s="40"/>
      <c r="Z7" s="40">
        <f>2/3</f>
        <v>0.66666666666666663</v>
      </c>
      <c r="AA7" s="37" t="s">
        <v>117</v>
      </c>
      <c r="AB7" s="32">
        <f t="shared" si="2"/>
        <v>7.33</v>
      </c>
      <c r="AC7" s="36">
        <v>0</v>
      </c>
      <c r="AD7" s="35" t="s">
        <v>118</v>
      </c>
      <c r="AE7" s="35">
        <v>0</v>
      </c>
      <c r="AF7" s="35" t="s">
        <v>118</v>
      </c>
      <c r="AG7" s="35">
        <v>0</v>
      </c>
      <c r="AH7" s="35" t="s">
        <v>118</v>
      </c>
      <c r="AI7" s="35">
        <v>0</v>
      </c>
      <c r="AJ7" s="35" t="s">
        <v>118</v>
      </c>
      <c r="AK7" s="35">
        <v>0</v>
      </c>
      <c r="AL7" s="35" t="s">
        <v>118</v>
      </c>
      <c r="AM7" s="31">
        <f t="shared" si="3"/>
        <v>0</v>
      </c>
      <c r="AN7" s="42">
        <v>0.5</v>
      </c>
      <c r="AO7" s="44" t="s">
        <v>119</v>
      </c>
      <c r="AP7" s="35">
        <v>1</v>
      </c>
      <c r="AQ7" s="35"/>
      <c r="AR7" s="35">
        <v>1</v>
      </c>
      <c r="AS7" s="35"/>
      <c r="AT7" s="35">
        <v>1</v>
      </c>
      <c r="AU7" s="35"/>
      <c r="AV7" s="35">
        <v>1</v>
      </c>
      <c r="AW7" s="37"/>
      <c r="AX7" s="31">
        <f t="shared" si="4"/>
        <v>9</v>
      </c>
      <c r="AY7" s="27">
        <v>1</v>
      </c>
      <c r="AZ7" s="27">
        <v>1</v>
      </c>
      <c r="BA7" s="27">
        <v>1</v>
      </c>
      <c r="BB7" s="27">
        <v>1</v>
      </c>
      <c r="BC7" s="27">
        <v>10</v>
      </c>
      <c r="BD7" s="36">
        <v>0</v>
      </c>
      <c r="BE7" s="35" t="s">
        <v>120</v>
      </c>
      <c r="BF7" s="35">
        <v>1</v>
      </c>
      <c r="BG7" s="35"/>
      <c r="BH7" s="35">
        <v>1</v>
      </c>
      <c r="BI7" s="35"/>
      <c r="BJ7" s="35">
        <f>1/6</f>
        <v>0.16666666666666666</v>
      </c>
      <c r="BK7" s="37" t="s">
        <v>121</v>
      </c>
      <c r="BL7" s="32">
        <f t="shared" si="5"/>
        <v>5.42</v>
      </c>
      <c r="BM7" s="36">
        <v>1</v>
      </c>
      <c r="BN7" s="35"/>
      <c r="BO7" s="35">
        <v>1</v>
      </c>
      <c r="BP7" s="35"/>
      <c r="BQ7" s="35">
        <v>1</v>
      </c>
      <c r="BR7" s="35"/>
      <c r="BS7" s="35">
        <v>1</v>
      </c>
      <c r="BT7" s="37"/>
      <c r="BU7" s="32">
        <f t="shared" si="6"/>
        <v>10</v>
      </c>
      <c r="BV7" s="36">
        <v>1</v>
      </c>
      <c r="BW7" s="35"/>
      <c r="BX7" s="35">
        <v>1</v>
      </c>
      <c r="BY7" s="35"/>
      <c r="BZ7" s="35">
        <v>1</v>
      </c>
      <c r="CA7" s="35"/>
      <c r="CB7" s="35">
        <v>1</v>
      </c>
      <c r="CC7" s="35"/>
      <c r="CD7" s="35">
        <v>1</v>
      </c>
      <c r="CE7" s="37"/>
      <c r="CF7" s="32">
        <f t="shared" si="7"/>
        <v>10</v>
      </c>
      <c r="CG7" s="36">
        <v>1</v>
      </c>
      <c r="CH7" s="35" t="s">
        <v>122</v>
      </c>
      <c r="CI7" s="35">
        <v>1</v>
      </c>
      <c r="CJ7" s="35" t="s">
        <v>122</v>
      </c>
      <c r="CK7" s="35">
        <v>1</v>
      </c>
      <c r="CL7" s="35" t="s">
        <v>122</v>
      </c>
      <c r="CM7" s="35">
        <v>1</v>
      </c>
      <c r="CN7" s="35" t="s">
        <v>122</v>
      </c>
      <c r="CO7" s="35">
        <v>1</v>
      </c>
      <c r="CP7" s="35" t="s">
        <v>122</v>
      </c>
      <c r="CQ7" s="35">
        <v>1</v>
      </c>
      <c r="CR7" s="35" t="s">
        <v>122</v>
      </c>
      <c r="CS7" s="35">
        <v>1</v>
      </c>
      <c r="CT7" s="35"/>
      <c r="CU7" s="35">
        <v>1</v>
      </c>
      <c r="CV7" s="35"/>
      <c r="CW7" s="35">
        <v>1</v>
      </c>
      <c r="CX7" s="35"/>
      <c r="CY7" s="35">
        <v>1</v>
      </c>
      <c r="CZ7" s="35"/>
      <c r="DA7" s="35">
        <v>1</v>
      </c>
      <c r="DB7" s="35"/>
      <c r="DC7" s="35">
        <v>1</v>
      </c>
      <c r="DD7" s="35"/>
      <c r="DE7" s="35">
        <v>0</v>
      </c>
      <c r="DF7" s="35" t="s">
        <v>123</v>
      </c>
      <c r="DG7" s="35">
        <v>1</v>
      </c>
      <c r="DH7" s="35"/>
      <c r="DI7" s="35">
        <v>1</v>
      </c>
      <c r="DJ7" s="35"/>
      <c r="DK7" s="35">
        <v>1</v>
      </c>
      <c r="DL7" s="35"/>
      <c r="DM7" s="35">
        <v>1</v>
      </c>
      <c r="DN7" s="35"/>
      <c r="DO7" s="35">
        <v>1</v>
      </c>
      <c r="DP7" s="37"/>
      <c r="DQ7" s="38">
        <f t="shared" si="8"/>
        <v>9.44</v>
      </c>
      <c r="DR7" s="36">
        <v>1</v>
      </c>
      <c r="DS7" s="35"/>
      <c r="DT7" s="35">
        <v>1</v>
      </c>
      <c r="DU7" s="35"/>
      <c r="DV7" s="35">
        <v>1</v>
      </c>
      <c r="DW7" s="35"/>
      <c r="DX7" s="35">
        <v>1</v>
      </c>
      <c r="DY7" s="35"/>
      <c r="DZ7" s="35">
        <v>1</v>
      </c>
      <c r="EA7" s="37"/>
      <c r="EB7" s="32">
        <f t="shared" si="9"/>
        <v>10</v>
      </c>
      <c r="EC7" s="27">
        <v>0.8</v>
      </c>
      <c r="ED7" s="27">
        <v>1</v>
      </c>
      <c r="EE7" s="27">
        <v>0.8</v>
      </c>
      <c r="EF7" s="27">
        <v>0.8</v>
      </c>
      <c r="EG7" s="27">
        <v>1</v>
      </c>
      <c r="EH7" s="27">
        <v>0.9</v>
      </c>
      <c r="EI7" s="27">
        <v>1</v>
      </c>
      <c r="EJ7" s="27">
        <v>1</v>
      </c>
      <c r="EK7" s="27">
        <v>1</v>
      </c>
      <c r="EL7" s="27">
        <v>1</v>
      </c>
      <c r="EM7" s="37">
        <v>9.4</v>
      </c>
      <c r="EN7" s="27">
        <v>1</v>
      </c>
      <c r="EO7" s="27">
        <v>1</v>
      </c>
      <c r="EP7" s="27">
        <v>0.8</v>
      </c>
      <c r="EQ7" s="27">
        <v>1</v>
      </c>
      <c r="ER7" s="27">
        <v>1</v>
      </c>
      <c r="ES7" s="27">
        <v>1</v>
      </c>
      <c r="ET7" s="37">
        <v>9.6</v>
      </c>
    </row>
    <row r="8" spans="1:151" ht="21" customHeight="1" x14ac:dyDescent="0.2">
      <c r="A8" s="64">
        <v>1</v>
      </c>
      <c r="B8" s="4" t="s">
        <v>124</v>
      </c>
      <c r="C8" s="27">
        <v>1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1</v>
      </c>
      <c r="J8" s="28">
        <f t="shared" si="0"/>
        <v>2.86</v>
      </c>
      <c r="K8" s="39">
        <v>1</v>
      </c>
      <c r="L8" s="35"/>
      <c r="M8" s="40">
        <v>1</v>
      </c>
      <c r="N8" s="35"/>
      <c r="O8" s="40">
        <f>2/3</f>
        <v>0.66666666666666663</v>
      </c>
      <c r="P8" s="35" t="s">
        <v>107</v>
      </c>
      <c r="Q8" s="40">
        <f>4/5</f>
        <v>0.8</v>
      </c>
      <c r="R8" s="41" t="s">
        <v>91</v>
      </c>
      <c r="S8" s="32">
        <f t="shared" si="1"/>
        <v>8.67</v>
      </c>
      <c r="T8" s="39">
        <v>1</v>
      </c>
      <c r="U8" s="40" t="s">
        <v>92</v>
      </c>
      <c r="V8" s="40">
        <v>1</v>
      </c>
      <c r="W8" s="40"/>
      <c r="X8" s="40">
        <v>1</v>
      </c>
      <c r="Y8" s="40"/>
      <c r="Z8" s="40">
        <f>2/3</f>
        <v>0.66666666666666663</v>
      </c>
      <c r="AA8" s="37" t="s">
        <v>93</v>
      </c>
      <c r="AB8" s="32">
        <f t="shared" si="2"/>
        <v>9.17</v>
      </c>
      <c r="AC8" s="36">
        <v>1</v>
      </c>
      <c r="AD8" s="27" t="s">
        <v>94</v>
      </c>
      <c r="AE8" s="35">
        <v>1</v>
      </c>
      <c r="AF8" s="35"/>
      <c r="AG8" s="35">
        <v>1</v>
      </c>
      <c r="AH8" s="35"/>
      <c r="AI8" s="35">
        <v>0</v>
      </c>
      <c r="AJ8" s="35" t="s">
        <v>95</v>
      </c>
      <c r="AK8" s="35">
        <v>0</v>
      </c>
      <c r="AL8" s="37" t="s">
        <v>95</v>
      </c>
      <c r="AM8" s="31">
        <f t="shared" si="3"/>
        <v>6</v>
      </c>
      <c r="AN8" s="42">
        <v>0</v>
      </c>
      <c r="AO8" s="35" t="s">
        <v>96</v>
      </c>
      <c r="AP8" s="35">
        <v>1</v>
      </c>
      <c r="AQ8" s="35"/>
      <c r="AR8" s="35">
        <v>1</v>
      </c>
      <c r="AS8" s="35"/>
      <c r="AT8" s="35">
        <v>1</v>
      </c>
      <c r="AU8" s="35"/>
      <c r="AV8" s="35">
        <v>1</v>
      </c>
      <c r="AW8" s="37"/>
      <c r="AX8" s="31">
        <f t="shared" si="4"/>
        <v>8</v>
      </c>
      <c r="AY8" s="27">
        <v>1</v>
      </c>
      <c r="AZ8" s="27">
        <v>1</v>
      </c>
      <c r="BA8" s="27">
        <v>1</v>
      </c>
      <c r="BB8" s="27">
        <v>1</v>
      </c>
      <c r="BC8" s="27">
        <v>10</v>
      </c>
      <c r="BD8" s="36">
        <f>0.5</f>
        <v>0.5</v>
      </c>
      <c r="BE8" s="27" t="s">
        <v>97</v>
      </c>
      <c r="BF8" s="35">
        <v>1</v>
      </c>
      <c r="BG8" s="35"/>
      <c r="BH8" s="35">
        <v>1</v>
      </c>
      <c r="BI8" s="35"/>
      <c r="BJ8" s="35">
        <f t="shared" ref="BJ8:BJ13" si="10">1/3</f>
        <v>0.33333333333333331</v>
      </c>
      <c r="BK8" s="37" t="s">
        <v>98</v>
      </c>
      <c r="BL8" s="32">
        <f t="shared" si="5"/>
        <v>7.08</v>
      </c>
      <c r="BM8" s="36">
        <v>0</v>
      </c>
      <c r="BN8" s="35"/>
      <c r="BO8" s="35">
        <v>0</v>
      </c>
      <c r="BP8" s="35"/>
      <c r="BQ8" s="35">
        <v>0</v>
      </c>
      <c r="BR8" s="35"/>
      <c r="BS8" s="35">
        <v>0</v>
      </c>
      <c r="BT8" s="37"/>
      <c r="BU8" s="32">
        <f t="shared" si="6"/>
        <v>0</v>
      </c>
      <c r="BV8" s="36">
        <v>1</v>
      </c>
      <c r="BW8" s="35"/>
      <c r="BX8" s="35">
        <v>1</v>
      </c>
      <c r="BY8" s="35"/>
      <c r="BZ8" s="35">
        <v>1</v>
      </c>
      <c r="CA8" s="35"/>
      <c r="CB8" s="35">
        <v>1</v>
      </c>
      <c r="CC8" s="35"/>
      <c r="CD8" s="35">
        <v>1</v>
      </c>
      <c r="CE8" s="37" t="s">
        <v>108</v>
      </c>
      <c r="CF8" s="32">
        <f t="shared" si="7"/>
        <v>10</v>
      </c>
      <c r="CG8" s="36">
        <v>1</v>
      </c>
      <c r="CH8" s="35"/>
      <c r="CI8" s="35">
        <v>1</v>
      </c>
      <c r="CJ8" s="35"/>
      <c r="CK8" s="35">
        <v>1</v>
      </c>
      <c r="CL8" s="35"/>
      <c r="CM8" s="35">
        <v>1</v>
      </c>
      <c r="CN8" s="35"/>
      <c r="CO8" s="35">
        <v>1</v>
      </c>
      <c r="CP8" s="35"/>
      <c r="CQ8" s="35">
        <v>1</v>
      </c>
      <c r="CR8" s="35"/>
      <c r="CS8" s="35">
        <v>0</v>
      </c>
      <c r="CT8" s="35" t="s">
        <v>109</v>
      </c>
      <c r="CU8" s="35">
        <v>0</v>
      </c>
      <c r="CV8" s="35" t="s">
        <v>110</v>
      </c>
      <c r="CW8" s="35">
        <v>0</v>
      </c>
      <c r="CX8" s="35" t="s">
        <v>110</v>
      </c>
      <c r="CY8" s="35">
        <v>0</v>
      </c>
      <c r="CZ8" s="35" t="s">
        <v>110</v>
      </c>
      <c r="DA8" s="35">
        <v>0</v>
      </c>
      <c r="DB8" s="35" t="s">
        <v>110</v>
      </c>
      <c r="DC8" s="35">
        <v>0</v>
      </c>
      <c r="DD8" s="35" t="s">
        <v>110</v>
      </c>
      <c r="DE8" s="35">
        <v>1</v>
      </c>
      <c r="DF8" s="35"/>
      <c r="DG8" s="35">
        <v>1</v>
      </c>
      <c r="DH8" s="35"/>
      <c r="DI8" s="35">
        <v>1</v>
      </c>
      <c r="DJ8" s="35"/>
      <c r="DK8" s="35">
        <v>1</v>
      </c>
      <c r="DL8" s="35"/>
      <c r="DM8" s="35">
        <v>1</v>
      </c>
      <c r="DN8" s="35"/>
      <c r="DO8" s="35">
        <v>1</v>
      </c>
      <c r="DP8" s="37"/>
      <c r="DQ8" s="38">
        <f t="shared" si="8"/>
        <v>6.67</v>
      </c>
      <c r="DR8" s="36">
        <v>1</v>
      </c>
      <c r="DS8" s="35"/>
      <c r="DT8" s="35">
        <v>1</v>
      </c>
      <c r="DU8" s="35"/>
      <c r="DV8" s="35">
        <v>1</v>
      </c>
      <c r="DW8" s="35"/>
      <c r="DX8" s="35">
        <v>1</v>
      </c>
      <c r="DY8" s="35"/>
      <c r="DZ8" s="35">
        <v>0</v>
      </c>
      <c r="EA8" s="37" t="s">
        <v>111</v>
      </c>
      <c r="EB8" s="32">
        <f t="shared" si="9"/>
        <v>8</v>
      </c>
      <c r="EC8" s="27">
        <v>1</v>
      </c>
      <c r="ED8" s="27">
        <v>1</v>
      </c>
      <c r="EE8" s="27">
        <v>0.8</v>
      </c>
      <c r="EF8" s="27">
        <v>0</v>
      </c>
      <c r="EG8" s="27">
        <v>0</v>
      </c>
      <c r="EH8" s="27">
        <v>0</v>
      </c>
      <c r="EI8" s="27">
        <v>0</v>
      </c>
      <c r="EJ8" s="27">
        <v>1</v>
      </c>
      <c r="EK8" s="27">
        <v>1</v>
      </c>
      <c r="EL8" s="27">
        <v>1</v>
      </c>
      <c r="EM8" s="37">
        <v>3.8</v>
      </c>
      <c r="EN8" s="27">
        <v>1</v>
      </c>
      <c r="EO8" s="27">
        <v>0.8</v>
      </c>
      <c r="EP8" s="27">
        <v>0.8</v>
      </c>
      <c r="EQ8" s="27">
        <v>1</v>
      </c>
      <c r="ER8" s="27">
        <v>1</v>
      </c>
      <c r="ES8" s="27">
        <v>0</v>
      </c>
      <c r="ET8" s="37">
        <v>7.3</v>
      </c>
    </row>
    <row r="9" spans="1:151" ht="21" customHeight="1" x14ac:dyDescent="0.2">
      <c r="A9" s="64">
        <v>1</v>
      </c>
      <c r="B9" s="4" t="s">
        <v>125</v>
      </c>
      <c r="C9" s="27">
        <v>1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1</v>
      </c>
      <c r="J9" s="28">
        <f t="shared" si="0"/>
        <v>2.86</v>
      </c>
      <c r="K9" s="39">
        <v>1</v>
      </c>
      <c r="L9" s="35"/>
      <c r="M9" s="40">
        <v>1</v>
      </c>
      <c r="N9" s="35"/>
      <c r="O9" s="40">
        <f>2/3</f>
        <v>0.66666666666666663</v>
      </c>
      <c r="P9" s="35" t="s">
        <v>107</v>
      </c>
      <c r="Q9" s="40">
        <f>4/5</f>
        <v>0.8</v>
      </c>
      <c r="R9" s="41" t="s">
        <v>91</v>
      </c>
      <c r="S9" s="32">
        <f t="shared" si="1"/>
        <v>8.67</v>
      </c>
      <c r="T9" s="39">
        <v>1</v>
      </c>
      <c r="U9" s="40" t="s">
        <v>92</v>
      </c>
      <c r="V9" s="40">
        <v>1</v>
      </c>
      <c r="W9" s="40"/>
      <c r="X9" s="40">
        <v>1</v>
      </c>
      <c r="Y9" s="40"/>
      <c r="Z9" s="40">
        <f>2/3</f>
        <v>0.66666666666666663</v>
      </c>
      <c r="AA9" s="37" t="s">
        <v>93</v>
      </c>
      <c r="AB9" s="32">
        <f t="shared" si="2"/>
        <v>9.17</v>
      </c>
      <c r="AC9" s="36">
        <v>1</v>
      </c>
      <c r="AD9" s="27" t="s">
        <v>94</v>
      </c>
      <c r="AE9" s="35">
        <v>1</v>
      </c>
      <c r="AF9" s="35"/>
      <c r="AG9" s="35">
        <v>1</v>
      </c>
      <c r="AH9" s="35"/>
      <c r="AI9" s="35">
        <v>0</v>
      </c>
      <c r="AJ9" s="35" t="s">
        <v>95</v>
      </c>
      <c r="AK9" s="35">
        <v>0</v>
      </c>
      <c r="AL9" s="37" t="s">
        <v>95</v>
      </c>
      <c r="AM9" s="31">
        <f>ROUND(SUM(AC9,AE9,AG9,AI9,AK9)/5*10,2)</f>
        <v>6</v>
      </c>
      <c r="AN9" s="42">
        <v>0</v>
      </c>
      <c r="AO9" s="35" t="s">
        <v>96</v>
      </c>
      <c r="AP9" s="35">
        <v>1</v>
      </c>
      <c r="AQ9" s="35"/>
      <c r="AR9" s="35">
        <v>1</v>
      </c>
      <c r="AS9" s="35"/>
      <c r="AT9" s="35">
        <v>1</v>
      </c>
      <c r="AU9" s="35"/>
      <c r="AV9" s="35">
        <v>1</v>
      </c>
      <c r="AW9" s="37"/>
      <c r="AX9" s="31">
        <f>ROUND(SUM(AN9,AP9,AR9,AT9,AV9)/5*10,2)</f>
        <v>8</v>
      </c>
      <c r="AY9" s="27">
        <v>1</v>
      </c>
      <c r="AZ9" s="27">
        <v>1</v>
      </c>
      <c r="BA9" s="27">
        <v>1</v>
      </c>
      <c r="BB9" s="27">
        <v>1</v>
      </c>
      <c r="BC9" s="27">
        <v>10</v>
      </c>
      <c r="BD9" s="36">
        <f>0.5</f>
        <v>0.5</v>
      </c>
      <c r="BE9" s="27" t="s">
        <v>97</v>
      </c>
      <c r="BF9" s="35">
        <v>1</v>
      </c>
      <c r="BG9" s="35"/>
      <c r="BH9" s="35">
        <v>1</v>
      </c>
      <c r="BI9" s="35"/>
      <c r="BJ9" s="35">
        <f t="shared" si="10"/>
        <v>0.33333333333333331</v>
      </c>
      <c r="BK9" s="37" t="s">
        <v>98</v>
      </c>
      <c r="BL9" s="32">
        <f t="shared" si="5"/>
        <v>7.08</v>
      </c>
      <c r="BM9" s="36">
        <v>1</v>
      </c>
      <c r="BN9" s="35"/>
      <c r="BO9" s="35">
        <v>1</v>
      </c>
      <c r="BP9" s="35"/>
      <c r="BQ9" s="35">
        <v>1</v>
      </c>
      <c r="BR9" s="35"/>
      <c r="BS9" s="35">
        <v>1</v>
      </c>
      <c r="BT9" s="37"/>
      <c r="BU9" s="32">
        <f t="shared" si="6"/>
        <v>10</v>
      </c>
      <c r="BV9" s="36">
        <v>1</v>
      </c>
      <c r="BW9" s="35"/>
      <c r="BX9" s="35">
        <v>1</v>
      </c>
      <c r="BY9" s="35"/>
      <c r="BZ9" s="35">
        <v>1</v>
      </c>
      <c r="CA9" s="35"/>
      <c r="CB9" s="35">
        <v>1</v>
      </c>
      <c r="CC9" s="35"/>
      <c r="CD9" s="35">
        <v>1</v>
      </c>
      <c r="CE9" s="37" t="s">
        <v>108</v>
      </c>
      <c r="CF9" s="32">
        <f t="shared" si="7"/>
        <v>10</v>
      </c>
      <c r="CG9" s="36">
        <v>1</v>
      </c>
      <c r="CH9" s="35"/>
      <c r="CI9" s="35">
        <v>1</v>
      </c>
      <c r="CJ9" s="35"/>
      <c r="CK9" s="35">
        <v>1</v>
      </c>
      <c r="CL9" s="35"/>
      <c r="CM9" s="35">
        <v>1</v>
      </c>
      <c r="CN9" s="35"/>
      <c r="CO9" s="35">
        <v>1</v>
      </c>
      <c r="CP9" s="35"/>
      <c r="CQ9" s="35">
        <v>1</v>
      </c>
      <c r="CR9" s="35"/>
      <c r="CS9" s="35">
        <v>0</v>
      </c>
      <c r="CT9" s="35" t="s">
        <v>109</v>
      </c>
      <c r="CU9" s="35">
        <v>0</v>
      </c>
      <c r="CV9" s="35" t="s">
        <v>110</v>
      </c>
      <c r="CW9" s="35">
        <v>0</v>
      </c>
      <c r="CX9" s="35" t="s">
        <v>110</v>
      </c>
      <c r="CY9" s="35">
        <v>0</v>
      </c>
      <c r="CZ9" s="35" t="s">
        <v>110</v>
      </c>
      <c r="DA9" s="35">
        <v>0</v>
      </c>
      <c r="DB9" s="35" t="s">
        <v>110</v>
      </c>
      <c r="DC9" s="35">
        <v>0</v>
      </c>
      <c r="DD9" s="35" t="s">
        <v>110</v>
      </c>
      <c r="DE9" s="35">
        <v>1</v>
      </c>
      <c r="DF9" s="35"/>
      <c r="DG9" s="35">
        <v>1</v>
      </c>
      <c r="DH9" s="35"/>
      <c r="DI9" s="35">
        <v>1</v>
      </c>
      <c r="DJ9" s="35"/>
      <c r="DK9" s="35">
        <v>1</v>
      </c>
      <c r="DL9" s="35"/>
      <c r="DM9" s="35">
        <v>1</v>
      </c>
      <c r="DN9" s="35"/>
      <c r="DO9" s="35">
        <v>1</v>
      </c>
      <c r="DP9" s="37"/>
      <c r="DQ9" s="38">
        <f t="shared" si="8"/>
        <v>6.67</v>
      </c>
      <c r="DR9" s="36">
        <v>1</v>
      </c>
      <c r="DS9" s="35"/>
      <c r="DT9" s="35">
        <v>1</v>
      </c>
      <c r="DU9" s="35"/>
      <c r="DV9" s="35">
        <v>1</v>
      </c>
      <c r="DW9" s="35"/>
      <c r="DX9" s="35">
        <v>1</v>
      </c>
      <c r="DY9" s="35"/>
      <c r="DZ9" s="35">
        <v>0</v>
      </c>
      <c r="EA9" s="37" t="s">
        <v>111</v>
      </c>
      <c r="EB9" s="32">
        <f t="shared" si="9"/>
        <v>8</v>
      </c>
      <c r="EC9" s="27">
        <v>1</v>
      </c>
      <c r="ED9" s="27">
        <v>1</v>
      </c>
      <c r="EE9" s="27">
        <v>0.8</v>
      </c>
      <c r="EF9" s="27">
        <v>0</v>
      </c>
      <c r="EG9" s="27">
        <v>0</v>
      </c>
      <c r="EH9" s="27">
        <v>0</v>
      </c>
      <c r="EI9" s="27">
        <v>0</v>
      </c>
      <c r="EJ9" s="27">
        <v>1</v>
      </c>
      <c r="EK9" s="27">
        <v>1</v>
      </c>
      <c r="EL9" s="27">
        <v>1</v>
      </c>
      <c r="EM9" s="37">
        <v>3.8</v>
      </c>
      <c r="EN9" s="27">
        <v>1</v>
      </c>
      <c r="EO9" s="27">
        <v>0.8</v>
      </c>
      <c r="EP9" s="27">
        <v>0.8</v>
      </c>
      <c r="EQ9" s="27">
        <v>1</v>
      </c>
      <c r="ER9" s="27">
        <v>1</v>
      </c>
      <c r="ES9" s="27">
        <v>0</v>
      </c>
      <c r="ET9" s="37">
        <v>7.3</v>
      </c>
    </row>
    <row r="10" spans="1:151" ht="21" customHeight="1" x14ac:dyDescent="0.2">
      <c r="A10" s="64">
        <v>2</v>
      </c>
      <c r="B10" s="4" t="s">
        <v>126</v>
      </c>
      <c r="C10" s="27">
        <v>1</v>
      </c>
      <c r="D10" s="27">
        <v>1</v>
      </c>
      <c r="E10" s="27">
        <v>1</v>
      </c>
      <c r="F10" s="27">
        <v>0</v>
      </c>
      <c r="G10" s="27">
        <v>1</v>
      </c>
      <c r="H10" s="27">
        <v>1</v>
      </c>
      <c r="I10" s="27">
        <v>1</v>
      </c>
      <c r="J10" s="28">
        <f t="shared" si="0"/>
        <v>8.57</v>
      </c>
      <c r="K10" s="45">
        <v>1</v>
      </c>
      <c r="L10" s="35"/>
      <c r="M10" s="46">
        <f>3/4</f>
        <v>0.75</v>
      </c>
      <c r="N10" s="35" t="s">
        <v>127</v>
      </c>
      <c r="O10" s="46">
        <v>1</v>
      </c>
      <c r="P10" s="35"/>
      <c r="Q10" s="46">
        <v>1</v>
      </c>
      <c r="R10" s="47"/>
      <c r="S10" s="32">
        <f t="shared" si="1"/>
        <v>9.3800000000000008</v>
      </c>
      <c r="T10" s="45">
        <v>1</v>
      </c>
      <c r="U10" s="46" t="s">
        <v>128</v>
      </c>
      <c r="V10" s="46">
        <f>4/5</f>
        <v>0.8</v>
      </c>
      <c r="W10" s="46" t="s">
        <v>129</v>
      </c>
      <c r="X10" s="46">
        <v>1</v>
      </c>
      <c r="Y10" s="46"/>
      <c r="Z10" s="46">
        <v>0.66666666666666663</v>
      </c>
      <c r="AA10" s="37" t="s">
        <v>130</v>
      </c>
      <c r="AB10" s="32">
        <f t="shared" si="2"/>
        <v>8.67</v>
      </c>
      <c r="AC10" s="36">
        <v>1</v>
      </c>
      <c r="AD10" s="35"/>
      <c r="AE10" s="35">
        <v>1</v>
      </c>
      <c r="AF10" s="35"/>
      <c r="AG10" s="35">
        <v>1</v>
      </c>
      <c r="AH10" s="35"/>
      <c r="AI10" s="35">
        <v>1</v>
      </c>
      <c r="AJ10" s="35"/>
      <c r="AK10" s="35">
        <v>0.5</v>
      </c>
      <c r="AL10" s="37" t="s">
        <v>131</v>
      </c>
      <c r="AM10" s="31">
        <f t="shared" si="3"/>
        <v>9</v>
      </c>
      <c r="AN10" s="42">
        <v>1</v>
      </c>
      <c r="AO10" s="35"/>
      <c r="AP10" s="35">
        <v>1</v>
      </c>
      <c r="AQ10" s="35"/>
      <c r="AR10" s="35">
        <v>1</v>
      </c>
      <c r="AS10" s="35"/>
      <c r="AT10" s="35">
        <v>1</v>
      </c>
      <c r="AU10" s="35"/>
      <c r="AV10" s="35">
        <v>1</v>
      </c>
      <c r="AW10" s="37" t="s">
        <v>132</v>
      </c>
      <c r="AX10" s="31">
        <f t="shared" si="4"/>
        <v>10</v>
      </c>
      <c r="AY10" s="27">
        <v>1</v>
      </c>
      <c r="AZ10" s="27">
        <v>1</v>
      </c>
      <c r="BA10" s="27">
        <v>1</v>
      </c>
      <c r="BB10" s="27">
        <v>1</v>
      </c>
      <c r="BC10" s="27">
        <v>10</v>
      </c>
      <c r="BD10" s="36">
        <f>1/2</f>
        <v>0.5</v>
      </c>
      <c r="BE10" s="27" t="s">
        <v>97</v>
      </c>
      <c r="BF10" s="35">
        <v>1</v>
      </c>
      <c r="BG10" s="35"/>
      <c r="BH10" s="35">
        <v>1</v>
      </c>
      <c r="BI10" s="35"/>
      <c r="BJ10" s="35">
        <f t="shared" si="10"/>
        <v>0.33333333333333331</v>
      </c>
      <c r="BK10" s="37" t="s">
        <v>133</v>
      </c>
      <c r="BL10" s="32">
        <f t="shared" si="5"/>
        <v>7.08</v>
      </c>
      <c r="BM10" s="36">
        <v>1</v>
      </c>
      <c r="BN10" s="35"/>
      <c r="BO10" s="35">
        <v>1</v>
      </c>
      <c r="BP10" s="35"/>
      <c r="BQ10" s="35">
        <v>1</v>
      </c>
      <c r="BR10" s="35"/>
      <c r="BS10" s="35">
        <v>1</v>
      </c>
      <c r="BT10" s="37"/>
      <c r="BU10" s="32">
        <f t="shared" si="6"/>
        <v>10</v>
      </c>
      <c r="BV10" s="36">
        <v>1</v>
      </c>
      <c r="BW10" s="35"/>
      <c r="BX10" s="35">
        <v>1</v>
      </c>
      <c r="BY10" s="35"/>
      <c r="BZ10" s="35">
        <v>1</v>
      </c>
      <c r="CA10" s="35"/>
      <c r="CB10" s="35">
        <v>1</v>
      </c>
      <c r="CC10" s="35"/>
      <c r="CD10" s="35"/>
      <c r="CE10" s="37"/>
      <c r="CF10" s="32">
        <f t="shared" si="7"/>
        <v>10</v>
      </c>
      <c r="CG10" s="36">
        <v>1</v>
      </c>
      <c r="CH10" s="35"/>
      <c r="CI10" s="35">
        <v>1</v>
      </c>
      <c r="CJ10" s="35"/>
      <c r="CK10" s="35">
        <v>1</v>
      </c>
      <c r="CL10" s="35"/>
      <c r="CM10" s="35">
        <v>1</v>
      </c>
      <c r="CN10" s="35"/>
      <c r="CO10" s="35">
        <v>0</v>
      </c>
      <c r="CP10" s="35" t="s">
        <v>134</v>
      </c>
      <c r="CQ10" s="35">
        <v>1</v>
      </c>
      <c r="CR10" s="35"/>
      <c r="CS10" s="35">
        <v>1</v>
      </c>
      <c r="CT10" s="35"/>
      <c r="CU10" s="35">
        <v>1</v>
      </c>
      <c r="CV10" s="35"/>
      <c r="CW10" s="35">
        <v>1</v>
      </c>
      <c r="CX10" s="35"/>
      <c r="CY10" s="35">
        <v>1</v>
      </c>
      <c r="CZ10" s="35"/>
      <c r="DA10" s="35">
        <v>1</v>
      </c>
      <c r="DB10" s="35"/>
      <c r="DC10" s="35">
        <v>1</v>
      </c>
      <c r="DD10" s="35"/>
      <c r="DE10" s="35">
        <v>1</v>
      </c>
      <c r="DF10" s="35"/>
      <c r="DG10" s="35">
        <v>1</v>
      </c>
      <c r="DH10" s="35"/>
      <c r="DI10" s="35">
        <v>1</v>
      </c>
      <c r="DJ10" s="35"/>
      <c r="DK10" s="35">
        <v>1</v>
      </c>
      <c r="DL10" s="35"/>
      <c r="DM10" s="35">
        <v>1</v>
      </c>
      <c r="DN10" s="35"/>
      <c r="DO10" s="35">
        <v>1</v>
      </c>
      <c r="DP10" s="37"/>
      <c r="DQ10" s="38">
        <f t="shared" si="8"/>
        <v>9.44</v>
      </c>
      <c r="DR10" s="36">
        <v>1</v>
      </c>
      <c r="DS10" s="35"/>
      <c r="DT10" s="35">
        <v>1</v>
      </c>
      <c r="DU10" s="35"/>
      <c r="DV10" s="35">
        <v>1</v>
      </c>
      <c r="DW10" s="35"/>
      <c r="DX10" s="35">
        <v>1</v>
      </c>
      <c r="DY10" s="35"/>
      <c r="DZ10" s="35">
        <v>0</v>
      </c>
      <c r="EA10" s="37" t="s">
        <v>135</v>
      </c>
      <c r="EB10" s="32">
        <f t="shared" si="9"/>
        <v>8</v>
      </c>
      <c r="EC10" s="27">
        <v>1</v>
      </c>
      <c r="ED10" s="27">
        <v>1</v>
      </c>
      <c r="EE10" s="27">
        <v>1</v>
      </c>
      <c r="EF10" s="27">
        <v>1</v>
      </c>
      <c r="EG10" s="27">
        <v>0.7</v>
      </c>
      <c r="EH10" s="27">
        <v>0.7</v>
      </c>
      <c r="EI10" s="27">
        <v>0.5</v>
      </c>
      <c r="EJ10" s="27">
        <v>1</v>
      </c>
      <c r="EK10" s="27">
        <v>1</v>
      </c>
      <c r="EL10" s="27">
        <v>1</v>
      </c>
      <c r="EM10" s="37">
        <v>8.15</v>
      </c>
      <c r="EN10" s="27">
        <v>1</v>
      </c>
      <c r="EO10" s="27">
        <v>1</v>
      </c>
      <c r="EP10" s="27">
        <v>0.9</v>
      </c>
      <c r="EQ10" s="27">
        <v>1</v>
      </c>
      <c r="ER10" s="27">
        <v>1</v>
      </c>
      <c r="ES10" s="27">
        <v>1</v>
      </c>
      <c r="ET10" s="37">
        <v>9.8000000000000007</v>
      </c>
    </row>
    <row r="11" spans="1:151" ht="21" customHeight="1" x14ac:dyDescent="0.2">
      <c r="A11" s="64">
        <v>1</v>
      </c>
      <c r="B11" s="4" t="s">
        <v>136</v>
      </c>
      <c r="C11" s="27">
        <v>1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1</v>
      </c>
      <c r="J11" s="28">
        <f t="shared" si="0"/>
        <v>2.86</v>
      </c>
      <c r="K11" s="39">
        <v>1</v>
      </c>
      <c r="L11" s="35"/>
      <c r="M11" s="40">
        <v>1</v>
      </c>
      <c r="N11" s="35"/>
      <c r="O11" s="40">
        <f>2/3</f>
        <v>0.66666666666666663</v>
      </c>
      <c r="P11" s="35" t="s">
        <v>107</v>
      </c>
      <c r="Q11" s="40">
        <f>4/5</f>
        <v>0.8</v>
      </c>
      <c r="R11" s="41" t="s">
        <v>91</v>
      </c>
      <c r="S11" s="32">
        <f t="shared" si="1"/>
        <v>8.67</v>
      </c>
      <c r="T11" s="39">
        <v>1</v>
      </c>
      <c r="U11" s="40" t="s">
        <v>92</v>
      </c>
      <c r="V11" s="40">
        <v>1</v>
      </c>
      <c r="W11" s="40"/>
      <c r="X11" s="40">
        <v>1</v>
      </c>
      <c r="Y11" s="40"/>
      <c r="Z11" s="40">
        <f>2/3</f>
        <v>0.66666666666666663</v>
      </c>
      <c r="AA11" s="37" t="s">
        <v>93</v>
      </c>
      <c r="AB11" s="32">
        <f t="shared" si="2"/>
        <v>9.17</v>
      </c>
      <c r="AC11" s="36">
        <v>1</v>
      </c>
      <c r="AD11" s="27" t="s">
        <v>94</v>
      </c>
      <c r="AE11" s="35">
        <v>1</v>
      </c>
      <c r="AF11" s="35"/>
      <c r="AG11" s="35">
        <v>1</v>
      </c>
      <c r="AH11" s="35"/>
      <c r="AI11" s="35">
        <v>0</v>
      </c>
      <c r="AJ11" s="35" t="s">
        <v>95</v>
      </c>
      <c r="AK11" s="35">
        <v>0</v>
      </c>
      <c r="AL11" s="37" t="s">
        <v>95</v>
      </c>
      <c r="AM11" s="31">
        <f t="shared" si="3"/>
        <v>6</v>
      </c>
      <c r="AN11" s="42">
        <v>0</v>
      </c>
      <c r="AO11" s="35" t="s">
        <v>96</v>
      </c>
      <c r="AP11" s="35">
        <v>1</v>
      </c>
      <c r="AQ11" s="35"/>
      <c r="AR11" s="35">
        <v>1</v>
      </c>
      <c r="AS11" s="35"/>
      <c r="AT11" s="35">
        <v>1</v>
      </c>
      <c r="AU11" s="35"/>
      <c r="AV11" s="35">
        <v>1</v>
      </c>
      <c r="AW11" s="37"/>
      <c r="AX11" s="31">
        <f t="shared" si="4"/>
        <v>8</v>
      </c>
      <c r="AY11" s="27">
        <v>1</v>
      </c>
      <c r="AZ11" s="27">
        <v>1</v>
      </c>
      <c r="BA11" s="27">
        <v>1</v>
      </c>
      <c r="BB11" s="27">
        <v>1</v>
      </c>
      <c r="BC11" s="27">
        <v>10</v>
      </c>
      <c r="BD11" s="36">
        <f>0.5</f>
        <v>0.5</v>
      </c>
      <c r="BE11" s="27" t="s">
        <v>97</v>
      </c>
      <c r="BF11" s="35">
        <v>1</v>
      </c>
      <c r="BG11" s="35"/>
      <c r="BH11" s="35">
        <v>1</v>
      </c>
      <c r="BI11" s="35"/>
      <c r="BJ11" s="35">
        <f t="shared" si="10"/>
        <v>0.33333333333333331</v>
      </c>
      <c r="BK11" s="37" t="s">
        <v>98</v>
      </c>
      <c r="BL11" s="32">
        <f t="shared" si="5"/>
        <v>7.08</v>
      </c>
      <c r="BM11" s="36">
        <v>1</v>
      </c>
      <c r="BN11" s="35"/>
      <c r="BO11" s="35">
        <v>1</v>
      </c>
      <c r="BP11" s="35"/>
      <c r="BQ11" s="35">
        <v>1</v>
      </c>
      <c r="BR11" s="35"/>
      <c r="BS11" s="35">
        <v>1</v>
      </c>
      <c r="BT11" s="37"/>
      <c r="BU11" s="32">
        <f t="shared" si="6"/>
        <v>10</v>
      </c>
      <c r="BV11" s="36">
        <v>1</v>
      </c>
      <c r="BW11" s="35"/>
      <c r="BX11" s="35">
        <v>1</v>
      </c>
      <c r="BY11" s="35"/>
      <c r="BZ11" s="35">
        <v>1</v>
      </c>
      <c r="CA11" s="35"/>
      <c r="CB11" s="35">
        <v>1</v>
      </c>
      <c r="CC11" s="35"/>
      <c r="CD11" s="35">
        <v>1</v>
      </c>
      <c r="CE11" s="37" t="s">
        <v>108</v>
      </c>
      <c r="CF11" s="32">
        <f t="shared" si="7"/>
        <v>10</v>
      </c>
      <c r="CG11" s="36">
        <v>1</v>
      </c>
      <c r="CH11" s="35"/>
      <c r="CI11" s="35">
        <v>1</v>
      </c>
      <c r="CJ11" s="35"/>
      <c r="CK11" s="35">
        <v>1</v>
      </c>
      <c r="CL11" s="35"/>
      <c r="CM11" s="35">
        <v>1</v>
      </c>
      <c r="CN11" s="35"/>
      <c r="CO11" s="35">
        <v>1</v>
      </c>
      <c r="CP11" s="35"/>
      <c r="CQ11" s="35">
        <v>1</v>
      </c>
      <c r="CR11" s="35"/>
      <c r="CS11" s="35">
        <v>0</v>
      </c>
      <c r="CT11" s="35" t="s">
        <v>109</v>
      </c>
      <c r="CU11" s="35">
        <v>0</v>
      </c>
      <c r="CV11" s="35" t="s">
        <v>110</v>
      </c>
      <c r="CW11" s="35">
        <v>0</v>
      </c>
      <c r="CX11" s="35" t="s">
        <v>110</v>
      </c>
      <c r="CY11" s="35">
        <v>0</v>
      </c>
      <c r="CZ11" s="35" t="s">
        <v>110</v>
      </c>
      <c r="DA11" s="35">
        <v>0</v>
      </c>
      <c r="DB11" s="35" t="s">
        <v>110</v>
      </c>
      <c r="DC11" s="35">
        <v>0</v>
      </c>
      <c r="DD11" s="35" t="s">
        <v>110</v>
      </c>
      <c r="DE11" s="35">
        <v>1</v>
      </c>
      <c r="DF11" s="35"/>
      <c r="DG11" s="35">
        <v>1</v>
      </c>
      <c r="DH11" s="35"/>
      <c r="DI11" s="35">
        <v>1</v>
      </c>
      <c r="DJ11" s="35"/>
      <c r="DK11" s="35">
        <v>1</v>
      </c>
      <c r="DL11" s="35"/>
      <c r="DM11" s="35">
        <v>1</v>
      </c>
      <c r="DN11" s="35"/>
      <c r="DO11" s="35">
        <v>1</v>
      </c>
      <c r="DP11" s="37"/>
      <c r="DQ11" s="38">
        <f t="shared" si="8"/>
        <v>6.67</v>
      </c>
      <c r="DR11" s="36">
        <v>1</v>
      </c>
      <c r="DS11" s="35"/>
      <c r="DT11" s="35">
        <v>1</v>
      </c>
      <c r="DU11" s="35"/>
      <c r="DV11" s="35">
        <v>1</v>
      </c>
      <c r="DW11" s="35"/>
      <c r="DX11" s="35">
        <v>1</v>
      </c>
      <c r="DY11" s="35"/>
      <c r="DZ11" s="35">
        <v>0</v>
      </c>
      <c r="EA11" s="37" t="s">
        <v>111</v>
      </c>
      <c r="EB11" s="32">
        <f t="shared" si="9"/>
        <v>8</v>
      </c>
      <c r="EC11" s="27">
        <v>1</v>
      </c>
      <c r="ED11" s="27">
        <v>1</v>
      </c>
      <c r="EE11" s="27">
        <v>0.8</v>
      </c>
      <c r="EF11" s="27">
        <v>0</v>
      </c>
      <c r="EG11" s="27">
        <v>0</v>
      </c>
      <c r="EH11" s="27">
        <v>0</v>
      </c>
      <c r="EI11" s="27">
        <v>0</v>
      </c>
      <c r="EJ11" s="27">
        <v>1</v>
      </c>
      <c r="EK11" s="27">
        <v>1</v>
      </c>
      <c r="EL11" s="27">
        <v>1</v>
      </c>
      <c r="EM11" s="37">
        <v>3.8</v>
      </c>
      <c r="EN11" s="27">
        <v>1</v>
      </c>
      <c r="EO11" s="27">
        <v>0.8</v>
      </c>
      <c r="EP11" s="27">
        <v>0.8</v>
      </c>
      <c r="EQ11" s="27">
        <v>1</v>
      </c>
      <c r="ER11" s="27">
        <v>1</v>
      </c>
      <c r="ES11" s="27">
        <v>0</v>
      </c>
      <c r="ET11" s="37">
        <v>7.3</v>
      </c>
    </row>
    <row r="12" spans="1:151" ht="21" customHeight="1" x14ac:dyDescent="0.2">
      <c r="A12" s="64">
        <v>2</v>
      </c>
      <c r="B12" s="4" t="s">
        <v>137</v>
      </c>
      <c r="C12" s="27">
        <v>1</v>
      </c>
      <c r="D12" s="27">
        <v>1</v>
      </c>
      <c r="E12" s="27">
        <v>1</v>
      </c>
      <c r="F12" s="27">
        <v>0</v>
      </c>
      <c r="G12" s="27">
        <v>1</v>
      </c>
      <c r="H12" s="27">
        <v>1</v>
      </c>
      <c r="I12" s="27">
        <v>1</v>
      </c>
      <c r="J12" s="28">
        <f t="shared" si="0"/>
        <v>8.57</v>
      </c>
      <c r="K12" s="45">
        <v>1</v>
      </c>
      <c r="L12" s="35"/>
      <c r="M12" s="46">
        <f>3/4</f>
        <v>0.75</v>
      </c>
      <c r="N12" s="35" t="s">
        <v>127</v>
      </c>
      <c r="O12" s="46">
        <v>1</v>
      </c>
      <c r="P12" s="35"/>
      <c r="Q12" s="46">
        <v>1</v>
      </c>
      <c r="R12" s="47"/>
      <c r="S12" s="32">
        <f t="shared" si="1"/>
        <v>9.3800000000000008</v>
      </c>
      <c r="T12" s="45">
        <v>1</v>
      </c>
      <c r="U12" s="46" t="s">
        <v>128</v>
      </c>
      <c r="V12" s="46">
        <f>4/5</f>
        <v>0.8</v>
      </c>
      <c r="W12" s="46" t="s">
        <v>129</v>
      </c>
      <c r="X12" s="46">
        <v>1</v>
      </c>
      <c r="Y12" s="46"/>
      <c r="Z12" s="46">
        <v>0.66666666666666663</v>
      </c>
      <c r="AA12" s="37" t="s">
        <v>130</v>
      </c>
      <c r="AB12" s="32">
        <f t="shared" si="2"/>
        <v>8.67</v>
      </c>
      <c r="AC12" s="36">
        <v>1</v>
      </c>
      <c r="AD12" s="35"/>
      <c r="AE12" s="35">
        <v>1</v>
      </c>
      <c r="AF12" s="35"/>
      <c r="AG12" s="35">
        <v>1</v>
      </c>
      <c r="AH12" s="35"/>
      <c r="AI12" s="35">
        <v>1</v>
      </c>
      <c r="AJ12" s="35"/>
      <c r="AK12" s="35">
        <v>0.5</v>
      </c>
      <c r="AL12" s="37" t="s">
        <v>138</v>
      </c>
      <c r="AM12" s="31">
        <f t="shared" si="3"/>
        <v>9</v>
      </c>
      <c r="AN12" s="42">
        <v>1</v>
      </c>
      <c r="AO12" s="35"/>
      <c r="AP12" s="35">
        <v>1</v>
      </c>
      <c r="AQ12" s="35"/>
      <c r="AR12" s="35">
        <v>1</v>
      </c>
      <c r="AS12" s="35"/>
      <c r="AT12" s="35">
        <v>1</v>
      </c>
      <c r="AU12" s="35"/>
      <c r="AV12" s="35">
        <v>1</v>
      </c>
      <c r="AW12" s="37" t="s">
        <v>132</v>
      </c>
      <c r="AX12" s="31">
        <f t="shared" si="4"/>
        <v>10</v>
      </c>
      <c r="AY12" s="27">
        <v>1</v>
      </c>
      <c r="AZ12" s="27">
        <v>1</v>
      </c>
      <c r="BA12" s="27">
        <v>1</v>
      </c>
      <c r="BB12" s="27">
        <v>1</v>
      </c>
      <c r="BC12" s="27">
        <v>10</v>
      </c>
      <c r="BD12" s="36">
        <f>1/2</f>
        <v>0.5</v>
      </c>
      <c r="BE12" s="27" t="s">
        <v>97</v>
      </c>
      <c r="BF12" s="35">
        <v>1</v>
      </c>
      <c r="BG12" s="35"/>
      <c r="BH12" s="35">
        <v>1</v>
      </c>
      <c r="BI12" s="35"/>
      <c r="BJ12" s="35">
        <f t="shared" si="10"/>
        <v>0.33333333333333331</v>
      </c>
      <c r="BK12" s="37" t="s">
        <v>133</v>
      </c>
      <c r="BL12" s="32">
        <f t="shared" si="5"/>
        <v>7.08</v>
      </c>
      <c r="BM12" s="36">
        <v>1</v>
      </c>
      <c r="BN12" s="35"/>
      <c r="BO12" s="35">
        <v>1</v>
      </c>
      <c r="BP12" s="35"/>
      <c r="BQ12" s="35">
        <v>1</v>
      </c>
      <c r="BR12" s="35"/>
      <c r="BS12" s="35">
        <v>1</v>
      </c>
      <c r="BT12" s="37"/>
      <c r="BU12" s="32">
        <f t="shared" si="6"/>
        <v>10</v>
      </c>
      <c r="BV12" s="36">
        <v>1</v>
      </c>
      <c r="BW12" s="35"/>
      <c r="BX12" s="35">
        <v>1</v>
      </c>
      <c r="BY12" s="35"/>
      <c r="BZ12" s="35">
        <v>1</v>
      </c>
      <c r="CA12" s="35"/>
      <c r="CB12" s="35">
        <v>1</v>
      </c>
      <c r="CC12" s="35"/>
      <c r="CD12" s="35"/>
      <c r="CE12" s="37"/>
      <c r="CF12" s="32">
        <f t="shared" si="7"/>
        <v>10</v>
      </c>
      <c r="CG12" s="36">
        <v>1</v>
      </c>
      <c r="CH12" s="35"/>
      <c r="CI12" s="35">
        <v>1</v>
      </c>
      <c r="CJ12" s="35"/>
      <c r="CK12" s="35">
        <v>1</v>
      </c>
      <c r="CL12" s="35"/>
      <c r="CM12" s="35">
        <v>1</v>
      </c>
      <c r="CN12" s="35"/>
      <c r="CO12" s="35">
        <v>0</v>
      </c>
      <c r="CP12" s="35" t="s">
        <v>134</v>
      </c>
      <c r="CQ12" s="35">
        <v>1</v>
      </c>
      <c r="CR12" s="35"/>
      <c r="CS12" s="35">
        <v>1</v>
      </c>
      <c r="CT12" s="35"/>
      <c r="CU12" s="35">
        <v>1</v>
      </c>
      <c r="CV12" s="35"/>
      <c r="CW12" s="35">
        <v>1</v>
      </c>
      <c r="CX12" s="35"/>
      <c r="CY12" s="35">
        <v>1</v>
      </c>
      <c r="CZ12" s="35"/>
      <c r="DA12" s="35">
        <v>1</v>
      </c>
      <c r="DB12" s="35"/>
      <c r="DC12" s="35">
        <v>1</v>
      </c>
      <c r="DD12" s="35"/>
      <c r="DE12" s="35">
        <v>1</v>
      </c>
      <c r="DF12" s="35"/>
      <c r="DG12" s="35">
        <v>1</v>
      </c>
      <c r="DH12" s="35"/>
      <c r="DI12" s="35">
        <v>1</v>
      </c>
      <c r="DJ12" s="35"/>
      <c r="DK12" s="35">
        <v>1</v>
      </c>
      <c r="DL12" s="35"/>
      <c r="DM12" s="35">
        <v>1</v>
      </c>
      <c r="DN12" s="35"/>
      <c r="DO12" s="35">
        <v>1</v>
      </c>
      <c r="DP12" s="37"/>
      <c r="DQ12" s="38">
        <f t="shared" si="8"/>
        <v>9.44</v>
      </c>
      <c r="DR12" s="36">
        <v>1</v>
      </c>
      <c r="DS12" s="35"/>
      <c r="DT12" s="35">
        <v>1</v>
      </c>
      <c r="DU12" s="35"/>
      <c r="DV12" s="35">
        <v>1</v>
      </c>
      <c r="DW12" s="35"/>
      <c r="DX12" s="35">
        <v>1</v>
      </c>
      <c r="DY12" s="35"/>
      <c r="DZ12" s="35">
        <v>0</v>
      </c>
      <c r="EA12" s="37" t="s">
        <v>135</v>
      </c>
      <c r="EB12" s="32">
        <f t="shared" si="9"/>
        <v>8</v>
      </c>
      <c r="EC12" s="27">
        <v>1</v>
      </c>
      <c r="ED12" s="27">
        <v>1</v>
      </c>
      <c r="EE12" s="27">
        <v>1</v>
      </c>
      <c r="EF12" s="27">
        <v>1</v>
      </c>
      <c r="EG12" s="27">
        <v>0.7</v>
      </c>
      <c r="EH12" s="27">
        <v>0.7</v>
      </c>
      <c r="EI12" s="27">
        <v>0.5</v>
      </c>
      <c r="EJ12" s="27">
        <v>1</v>
      </c>
      <c r="EK12" s="27">
        <v>1</v>
      </c>
      <c r="EL12" s="27">
        <v>1</v>
      </c>
      <c r="EM12" s="37">
        <v>8.15</v>
      </c>
      <c r="EN12" s="27">
        <v>1</v>
      </c>
      <c r="EO12" s="27">
        <v>1</v>
      </c>
      <c r="EP12" s="27">
        <v>0.9</v>
      </c>
      <c r="EQ12" s="27">
        <v>1</v>
      </c>
      <c r="ER12" s="27">
        <v>1</v>
      </c>
      <c r="ES12" s="27">
        <v>1</v>
      </c>
      <c r="ET12" s="37">
        <v>9.8000000000000007</v>
      </c>
    </row>
    <row r="13" spans="1:151" ht="21" customHeight="1" x14ac:dyDescent="0.2">
      <c r="A13" s="64">
        <v>2</v>
      </c>
      <c r="B13" s="4" t="s">
        <v>139</v>
      </c>
      <c r="C13" s="27">
        <v>1</v>
      </c>
      <c r="D13" s="27">
        <v>1</v>
      </c>
      <c r="E13" s="27">
        <v>1</v>
      </c>
      <c r="F13" s="27">
        <v>0</v>
      </c>
      <c r="G13" s="27">
        <v>1</v>
      </c>
      <c r="H13" s="27">
        <v>1</v>
      </c>
      <c r="I13" s="27">
        <v>1</v>
      </c>
      <c r="J13" s="28">
        <f t="shared" si="0"/>
        <v>8.57</v>
      </c>
      <c r="K13" s="45">
        <v>1</v>
      </c>
      <c r="L13" s="35"/>
      <c r="M13" s="46">
        <f>3/4</f>
        <v>0.75</v>
      </c>
      <c r="N13" s="35" t="s">
        <v>127</v>
      </c>
      <c r="O13" s="46">
        <v>1</v>
      </c>
      <c r="P13" s="35"/>
      <c r="Q13" s="46">
        <v>1</v>
      </c>
      <c r="R13" s="47"/>
      <c r="S13" s="32">
        <f t="shared" si="1"/>
        <v>9.3800000000000008</v>
      </c>
      <c r="T13" s="45">
        <v>1</v>
      </c>
      <c r="U13" s="46" t="s">
        <v>128</v>
      </c>
      <c r="V13" s="46">
        <f>4/5</f>
        <v>0.8</v>
      </c>
      <c r="W13" s="46" t="s">
        <v>129</v>
      </c>
      <c r="X13" s="46">
        <v>1</v>
      </c>
      <c r="Y13" s="46"/>
      <c r="Z13" s="46">
        <v>0.66666666666666663</v>
      </c>
      <c r="AA13" s="37" t="s">
        <v>130</v>
      </c>
      <c r="AB13" s="32">
        <f t="shared" si="2"/>
        <v>8.67</v>
      </c>
      <c r="AC13" s="36">
        <v>1</v>
      </c>
      <c r="AD13" s="35"/>
      <c r="AE13" s="35">
        <v>1</v>
      </c>
      <c r="AF13" s="35"/>
      <c r="AG13" s="35">
        <v>1</v>
      </c>
      <c r="AH13" s="35"/>
      <c r="AI13" s="35">
        <v>1</v>
      </c>
      <c r="AJ13" s="35"/>
      <c r="AK13" s="35">
        <v>0.5</v>
      </c>
      <c r="AL13" s="37" t="s">
        <v>138</v>
      </c>
      <c r="AM13" s="31">
        <f t="shared" si="3"/>
        <v>9</v>
      </c>
      <c r="AN13" s="42">
        <v>1</v>
      </c>
      <c r="AO13" s="35"/>
      <c r="AP13" s="35">
        <v>1</v>
      </c>
      <c r="AQ13" s="35"/>
      <c r="AR13" s="35">
        <v>1</v>
      </c>
      <c r="AS13" s="35"/>
      <c r="AT13" s="35">
        <v>1</v>
      </c>
      <c r="AU13" s="35"/>
      <c r="AV13" s="35">
        <v>1</v>
      </c>
      <c r="AW13" s="37" t="s">
        <v>132</v>
      </c>
      <c r="AX13" s="31">
        <f t="shared" si="4"/>
        <v>10</v>
      </c>
      <c r="AY13" s="27">
        <v>1</v>
      </c>
      <c r="AZ13" s="27">
        <v>1</v>
      </c>
      <c r="BA13" s="27">
        <v>1</v>
      </c>
      <c r="BB13" s="27">
        <v>1</v>
      </c>
      <c r="BC13" s="27">
        <v>10</v>
      </c>
      <c r="BD13" s="36">
        <f>1/2</f>
        <v>0.5</v>
      </c>
      <c r="BE13" s="27" t="s">
        <v>97</v>
      </c>
      <c r="BF13" s="35">
        <v>1</v>
      </c>
      <c r="BG13" s="35"/>
      <c r="BH13" s="35">
        <v>1</v>
      </c>
      <c r="BI13" s="35"/>
      <c r="BJ13" s="35">
        <f t="shared" si="10"/>
        <v>0.33333333333333331</v>
      </c>
      <c r="BK13" s="37" t="s">
        <v>133</v>
      </c>
      <c r="BL13" s="32">
        <f t="shared" si="5"/>
        <v>7.08</v>
      </c>
      <c r="BM13" s="36">
        <v>1</v>
      </c>
      <c r="BN13" s="35"/>
      <c r="BO13" s="35">
        <v>1</v>
      </c>
      <c r="BP13" s="35"/>
      <c r="BQ13" s="35">
        <v>1</v>
      </c>
      <c r="BR13" s="35"/>
      <c r="BS13" s="35">
        <v>1</v>
      </c>
      <c r="BT13" s="37"/>
      <c r="BU13" s="32">
        <f t="shared" si="6"/>
        <v>10</v>
      </c>
      <c r="BV13" s="36">
        <v>1</v>
      </c>
      <c r="BW13" s="35"/>
      <c r="BX13" s="35">
        <v>1</v>
      </c>
      <c r="BY13" s="35"/>
      <c r="BZ13" s="35">
        <v>1</v>
      </c>
      <c r="CA13" s="35"/>
      <c r="CB13" s="35">
        <v>1</v>
      </c>
      <c r="CC13" s="35"/>
      <c r="CD13" s="35"/>
      <c r="CE13" s="37"/>
      <c r="CF13" s="32">
        <f t="shared" si="7"/>
        <v>10</v>
      </c>
      <c r="CG13" s="36">
        <v>1</v>
      </c>
      <c r="CH13" s="35"/>
      <c r="CI13" s="35">
        <v>1</v>
      </c>
      <c r="CJ13" s="35"/>
      <c r="CK13" s="35">
        <v>1</v>
      </c>
      <c r="CL13" s="35"/>
      <c r="CM13" s="35">
        <v>1</v>
      </c>
      <c r="CN13" s="35"/>
      <c r="CO13" s="35">
        <v>0</v>
      </c>
      <c r="CP13" s="35" t="s">
        <v>134</v>
      </c>
      <c r="CQ13" s="35">
        <v>1</v>
      </c>
      <c r="CR13" s="35"/>
      <c r="CS13" s="35">
        <v>1</v>
      </c>
      <c r="CT13" s="35"/>
      <c r="CU13" s="35">
        <v>1</v>
      </c>
      <c r="CV13" s="35"/>
      <c r="CW13" s="35">
        <v>1</v>
      </c>
      <c r="CX13" s="35"/>
      <c r="CY13" s="35">
        <v>1</v>
      </c>
      <c r="CZ13" s="35"/>
      <c r="DA13" s="35">
        <v>1</v>
      </c>
      <c r="DB13" s="35"/>
      <c r="DC13" s="35">
        <v>1</v>
      </c>
      <c r="DD13" s="35"/>
      <c r="DE13" s="35">
        <v>1</v>
      </c>
      <c r="DF13" s="35"/>
      <c r="DG13" s="35">
        <v>1</v>
      </c>
      <c r="DH13" s="35"/>
      <c r="DI13" s="35">
        <v>1</v>
      </c>
      <c r="DJ13" s="35"/>
      <c r="DK13" s="35">
        <v>1</v>
      </c>
      <c r="DL13" s="35"/>
      <c r="DM13" s="35">
        <v>1</v>
      </c>
      <c r="DN13" s="35"/>
      <c r="DO13" s="35">
        <v>1</v>
      </c>
      <c r="DP13" s="37"/>
      <c r="DQ13" s="38">
        <f t="shared" si="8"/>
        <v>9.44</v>
      </c>
      <c r="DR13" s="36">
        <v>1</v>
      </c>
      <c r="DS13" s="35"/>
      <c r="DT13" s="35">
        <v>1</v>
      </c>
      <c r="DU13" s="35"/>
      <c r="DV13" s="35">
        <v>1</v>
      </c>
      <c r="DW13" s="35"/>
      <c r="DX13" s="35">
        <v>1</v>
      </c>
      <c r="DY13" s="35"/>
      <c r="DZ13" s="35">
        <v>0</v>
      </c>
      <c r="EA13" s="37" t="s">
        <v>135</v>
      </c>
      <c r="EB13" s="32">
        <f t="shared" si="9"/>
        <v>8</v>
      </c>
      <c r="EC13" s="27">
        <v>1</v>
      </c>
      <c r="ED13" s="27">
        <v>1</v>
      </c>
      <c r="EE13" s="27">
        <v>1</v>
      </c>
      <c r="EF13" s="27">
        <v>1</v>
      </c>
      <c r="EG13" s="27">
        <v>0.7</v>
      </c>
      <c r="EH13" s="27">
        <v>0.7</v>
      </c>
      <c r="EI13" s="27">
        <v>0.5</v>
      </c>
      <c r="EJ13" s="27">
        <v>1</v>
      </c>
      <c r="EK13" s="27">
        <v>1</v>
      </c>
      <c r="EL13" s="27">
        <v>1</v>
      </c>
      <c r="EM13" s="37">
        <v>8.15</v>
      </c>
      <c r="EN13" s="27">
        <v>1</v>
      </c>
      <c r="EO13" s="27">
        <v>1</v>
      </c>
      <c r="EP13" s="27">
        <v>0.9</v>
      </c>
      <c r="EQ13" s="27">
        <v>1</v>
      </c>
      <c r="ER13" s="27">
        <v>1</v>
      </c>
      <c r="ES13" s="27">
        <v>1</v>
      </c>
      <c r="ET13" s="37">
        <v>9.8000000000000007</v>
      </c>
    </row>
    <row r="14" spans="1:151" ht="21" customHeight="1" x14ac:dyDescent="0.2">
      <c r="A14" s="64">
        <v>3</v>
      </c>
      <c r="B14" s="4" t="s">
        <v>22</v>
      </c>
      <c r="C14" s="27">
        <v>1</v>
      </c>
      <c r="D14" s="27">
        <v>0</v>
      </c>
      <c r="E14" s="27">
        <v>1</v>
      </c>
      <c r="F14" s="27">
        <v>0</v>
      </c>
      <c r="G14" s="30">
        <f>3/4</f>
        <v>0.75</v>
      </c>
      <c r="H14" s="27">
        <v>1</v>
      </c>
      <c r="I14" s="27">
        <v>1</v>
      </c>
      <c r="J14" s="28">
        <f t="shared" si="0"/>
        <v>6.79</v>
      </c>
      <c r="K14" s="45">
        <f>2/3</f>
        <v>0.66666666666666663</v>
      </c>
      <c r="L14" s="35" t="s">
        <v>113</v>
      </c>
      <c r="M14" s="46">
        <v>1</v>
      </c>
      <c r="N14" s="35" t="s">
        <v>114</v>
      </c>
      <c r="O14" s="46">
        <v>1</v>
      </c>
      <c r="P14" s="35" t="s">
        <v>107</v>
      </c>
      <c r="Q14" s="46">
        <v>1</v>
      </c>
      <c r="R14" s="47"/>
      <c r="S14" s="32">
        <f t="shared" si="1"/>
        <v>9.17</v>
      </c>
      <c r="T14" s="39">
        <f>2/3</f>
        <v>0.66666666666666663</v>
      </c>
      <c r="U14" s="40" t="s">
        <v>93</v>
      </c>
      <c r="V14" s="40">
        <f>3/5</f>
        <v>0.6</v>
      </c>
      <c r="W14" s="46" t="s">
        <v>129</v>
      </c>
      <c r="X14" s="40">
        <v>1</v>
      </c>
      <c r="Y14" s="40"/>
      <c r="Z14" s="40">
        <f>2/3</f>
        <v>0.66666666666666663</v>
      </c>
      <c r="AA14" s="37" t="s">
        <v>117</v>
      </c>
      <c r="AB14" s="32">
        <f t="shared" si="2"/>
        <v>7.33</v>
      </c>
      <c r="AC14" s="36">
        <v>0</v>
      </c>
      <c r="AD14" s="35" t="s">
        <v>118</v>
      </c>
      <c r="AE14" s="35">
        <v>0</v>
      </c>
      <c r="AF14" s="35" t="s">
        <v>118</v>
      </c>
      <c r="AG14" s="35">
        <v>0</v>
      </c>
      <c r="AH14" s="35" t="s">
        <v>118</v>
      </c>
      <c r="AI14" s="35">
        <v>0</v>
      </c>
      <c r="AJ14" s="35" t="s">
        <v>118</v>
      </c>
      <c r="AK14" s="35">
        <v>0</v>
      </c>
      <c r="AL14" s="35" t="s">
        <v>118</v>
      </c>
      <c r="AM14" s="31">
        <f t="shared" si="3"/>
        <v>0</v>
      </c>
      <c r="AN14" s="42">
        <v>0.5</v>
      </c>
      <c r="AO14" s="44" t="s">
        <v>119</v>
      </c>
      <c r="AP14" s="35">
        <v>1</v>
      </c>
      <c r="AQ14" s="35"/>
      <c r="AR14" s="35">
        <v>1</v>
      </c>
      <c r="AS14" s="35"/>
      <c r="AT14" s="35">
        <v>1</v>
      </c>
      <c r="AU14" s="35"/>
      <c r="AV14" s="35">
        <v>1</v>
      </c>
      <c r="AW14" s="37"/>
      <c r="AX14" s="31">
        <f t="shared" si="4"/>
        <v>9</v>
      </c>
      <c r="AY14" s="27">
        <v>1</v>
      </c>
      <c r="AZ14" s="27">
        <v>1</v>
      </c>
      <c r="BA14" s="27">
        <v>1</v>
      </c>
      <c r="BB14" s="27">
        <v>1</v>
      </c>
      <c r="BC14" s="27">
        <v>10</v>
      </c>
      <c r="BD14" s="36">
        <v>0</v>
      </c>
      <c r="BE14" s="35" t="s">
        <v>120</v>
      </c>
      <c r="BF14" s="35">
        <v>1</v>
      </c>
      <c r="BG14" s="35"/>
      <c r="BH14" s="35">
        <v>1</v>
      </c>
      <c r="BI14" s="35"/>
      <c r="BJ14" s="35">
        <f>1/6</f>
        <v>0.16666666666666666</v>
      </c>
      <c r="BK14" s="37" t="s">
        <v>121</v>
      </c>
      <c r="BL14" s="32">
        <f t="shared" si="5"/>
        <v>5.42</v>
      </c>
      <c r="BM14" s="36">
        <v>1</v>
      </c>
      <c r="BN14" s="35"/>
      <c r="BO14" s="35">
        <v>1</v>
      </c>
      <c r="BP14" s="35"/>
      <c r="BQ14" s="35">
        <v>1</v>
      </c>
      <c r="BR14" s="35"/>
      <c r="BS14" s="35">
        <v>1</v>
      </c>
      <c r="BT14" s="37"/>
      <c r="BU14" s="32">
        <f t="shared" si="6"/>
        <v>10</v>
      </c>
      <c r="BV14" s="36">
        <v>1</v>
      </c>
      <c r="BW14" s="35"/>
      <c r="BX14" s="35">
        <v>1</v>
      </c>
      <c r="BY14" s="35"/>
      <c r="BZ14" s="35">
        <v>1</v>
      </c>
      <c r="CA14" s="35"/>
      <c r="CB14" s="35">
        <v>1</v>
      </c>
      <c r="CC14" s="35"/>
      <c r="CD14" s="35">
        <v>1</v>
      </c>
      <c r="CE14" s="37"/>
      <c r="CF14" s="32">
        <f t="shared" si="7"/>
        <v>10</v>
      </c>
      <c r="CG14" s="36">
        <v>1</v>
      </c>
      <c r="CH14" s="35" t="s">
        <v>122</v>
      </c>
      <c r="CI14" s="35">
        <v>1</v>
      </c>
      <c r="CJ14" s="35" t="s">
        <v>122</v>
      </c>
      <c r="CK14" s="35">
        <v>1</v>
      </c>
      <c r="CL14" s="35" t="s">
        <v>122</v>
      </c>
      <c r="CM14" s="35">
        <v>1</v>
      </c>
      <c r="CN14" s="35" t="s">
        <v>122</v>
      </c>
      <c r="CO14" s="35">
        <v>1</v>
      </c>
      <c r="CP14" s="35" t="s">
        <v>122</v>
      </c>
      <c r="CQ14" s="35">
        <v>1</v>
      </c>
      <c r="CR14" s="35" t="s">
        <v>122</v>
      </c>
      <c r="CS14" s="35">
        <v>1</v>
      </c>
      <c r="CT14" s="35"/>
      <c r="CU14" s="35">
        <v>1</v>
      </c>
      <c r="CV14" s="35"/>
      <c r="CW14" s="35">
        <v>1</v>
      </c>
      <c r="CX14" s="35"/>
      <c r="CY14" s="35">
        <v>1</v>
      </c>
      <c r="CZ14" s="35"/>
      <c r="DA14" s="35">
        <v>1</v>
      </c>
      <c r="DB14" s="35"/>
      <c r="DC14" s="35">
        <v>1</v>
      </c>
      <c r="DD14" s="35"/>
      <c r="DE14" s="35">
        <v>0</v>
      </c>
      <c r="DF14" s="35" t="s">
        <v>123</v>
      </c>
      <c r="DG14" s="35">
        <v>1</v>
      </c>
      <c r="DH14" s="35"/>
      <c r="DI14" s="35">
        <v>1</v>
      </c>
      <c r="DJ14" s="35"/>
      <c r="DK14" s="35">
        <v>1</v>
      </c>
      <c r="DL14" s="35"/>
      <c r="DM14" s="35">
        <v>1</v>
      </c>
      <c r="DN14" s="35"/>
      <c r="DO14" s="35">
        <v>1</v>
      </c>
      <c r="DP14" s="37"/>
      <c r="DQ14" s="38">
        <f t="shared" si="8"/>
        <v>9.44</v>
      </c>
      <c r="DR14" s="36">
        <v>1</v>
      </c>
      <c r="DS14" s="35"/>
      <c r="DT14" s="35">
        <v>1</v>
      </c>
      <c r="DU14" s="35"/>
      <c r="DV14" s="35">
        <v>1</v>
      </c>
      <c r="DW14" s="35"/>
      <c r="DX14" s="35">
        <v>1</v>
      </c>
      <c r="DY14" s="35"/>
      <c r="DZ14" s="35">
        <v>1</v>
      </c>
      <c r="EA14" s="37"/>
      <c r="EB14" s="32">
        <f t="shared" si="9"/>
        <v>10</v>
      </c>
      <c r="EC14" s="27">
        <v>0.8</v>
      </c>
      <c r="ED14" s="27">
        <v>1</v>
      </c>
      <c r="EE14" s="27">
        <v>0.8</v>
      </c>
      <c r="EF14" s="27">
        <v>0.8</v>
      </c>
      <c r="EG14" s="27">
        <v>1</v>
      </c>
      <c r="EH14" s="27">
        <v>0.9</v>
      </c>
      <c r="EI14" s="27">
        <v>1</v>
      </c>
      <c r="EJ14" s="27">
        <v>1</v>
      </c>
      <c r="EK14" s="27">
        <v>1</v>
      </c>
      <c r="EL14" s="27">
        <v>1</v>
      </c>
      <c r="EM14" s="37">
        <v>9.4</v>
      </c>
      <c r="EN14" s="27">
        <v>1</v>
      </c>
      <c r="EO14" s="27">
        <v>1</v>
      </c>
      <c r="EP14" s="27">
        <v>0.8</v>
      </c>
      <c r="EQ14" s="27">
        <v>1</v>
      </c>
      <c r="ER14" s="27">
        <v>1</v>
      </c>
      <c r="ES14" s="27">
        <v>1</v>
      </c>
      <c r="ET14" s="37">
        <v>9.6</v>
      </c>
    </row>
    <row r="15" spans="1:151" ht="21" customHeight="1" x14ac:dyDescent="0.2">
      <c r="A15" s="64">
        <v>3</v>
      </c>
      <c r="B15" s="4" t="s">
        <v>140</v>
      </c>
      <c r="C15" s="27">
        <v>1</v>
      </c>
      <c r="D15" s="27">
        <v>0</v>
      </c>
      <c r="E15" s="27">
        <v>1</v>
      </c>
      <c r="F15" s="27">
        <v>0</v>
      </c>
      <c r="G15" s="30">
        <f>3/4</f>
        <v>0.75</v>
      </c>
      <c r="H15" s="27">
        <v>1</v>
      </c>
      <c r="I15" s="27">
        <v>1</v>
      </c>
      <c r="J15" s="28">
        <f t="shared" si="0"/>
        <v>6.79</v>
      </c>
      <c r="K15" s="45">
        <f>2/3</f>
        <v>0.66666666666666663</v>
      </c>
      <c r="L15" s="35" t="s">
        <v>113</v>
      </c>
      <c r="M15" s="46">
        <v>1</v>
      </c>
      <c r="N15" s="35" t="s">
        <v>114</v>
      </c>
      <c r="O15" s="46">
        <v>1</v>
      </c>
      <c r="P15" s="35" t="s">
        <v>107</v>
      </c>
      <c r="Q15" s="46">
        <v>1</v>
      </c>
      <c r="R15" s="47"/>
      <c r="S15" s="32">
        <f t="shared" si="1"/>
        <v>9.17</v>
      </c>
      <c r="T15" s="39">
        <f>2/3</f>
        <v>0.66666666666666663</v>
      </c>
      <c r="U15" s="40" t="s">
        <v>93</v>
      </c>
      <c r="V15" s="40">
        <f>3/5</f>
        <v>0.6</v>
      </c>
      <c r="W15" s="46" t="s">
        <v>129</v>
      </c>
      <c r="X15" s="40">
        <v>1</v>
      </c>
      <c r="Y15" s="40"/>
      <c r="Z15" s="40">
        <f>2/3</f>
        <v>0.66666666666666663</v>
      </c>
      <c r="AA15" s="37" t="s">
        <v>117</v>
      </c>
      <c r="AB15" s="32">
        <f t="shared" si="2"/>
        <v>7.33</v>
      </c>
      <c r="AC15" s="36">
        <v>0</v>
      </c>
      <c r="AD15" s="35" t="s">
        <v>118</v>
      </c>
      <c r="AE15" s="35">
        <v>0</v>
      </c>
      <c r="AF15" s="35" t="s">
        <v>118</v>
      </c>
      <c r="AG15" s="35">
        <v>0</v>
      </c>
      <c r="AH15" s="35" t="s">
        <v>118</v>
      </c>
      <c r="AI15" s="35">
        <v>0</v>
      </c>
      <c r="AJ15" s="35" t="s">
        <v>118</v>
      </c>
      <c r="AK15" s="35">
        <v>0</v>
      </c>
      <c r="AL15" s="35" t="s">
        <v>118</v>
      </c>
      <c r="AM15" s="31">
        <f t="shared" si="3"/>
        <v>0</v>
      </c>
      <c r="AN15" s="42">
        <v>0.5</v>
      </c>
      <c r="AO15" s="44" t="s">
        <v>119</v>
      </c>
      <c r="AP15" s="35">
        <v>1</v>
      </c>
      <c r="AQ15" s="35"/>
      <c r="AR15" s="35">
        <v>1</v>
      </c>
      <c r="AS15" s="35"/>
      <c r="AT15" s="35">
        <v>1</v>
      </c>
      <c r="AU15" s="35"/>
      <c r="AV15" s="35">
        <v>1</v>
      </c>
      <c r="AW15" s="37"/>
      <c r="AX15" s="31">
        <f t="shared" si="4"/>
        <v>9</v>
      </c>
      <c r="AY15" s="27">
        <v>1</v>
      </c>
      <c r="AZ15" s="27">
        <v>1</v>
      </c>
      <c r="BA15" s="27">
        <v>1</v>
      </c>
      <c r="BB15" s="27">
        <v>1</v>
      </c>
      <c r="BC15" s="27">
        <v>10</v>
      </c>
      <c r="BD15" s="36">
        <v>0</v>
      </c>
      <c r="BE15" s="35" t="s">
        <v>120</v>
      </c>
      <c r="BF15" s="35">
        <v>1</v>
      </c>
      <c r="BG15" s="35"/>
      <c r="BH15" s="35">
        <v>1</v>
      </c>
      <c r="BI15" s="35"/>
      <c r="BJ15" s="35">
        <f>1/6</f>
        <v>0.16666666666666666</v>
      </c>
      <c r="BK15" s="37" t="s">
        <v>121</v>
      </c>
      <c r="BL15" s="32">
        <f t="shared" si="5"/>
        <v>5.42</v>
      </c>
      <c r="BM15" s="36">
        <v>1</v>
      </c>
      <c r="BN15" s="35"/>
      <c r="BO15" s="35">
        <v>1</v>
      </c>
      <c r="BP15" s="35"/>
      <c r="BQ15" s="35">
        <v>1</v>
      </c>
      <c r="BR15" s="35"/>
      <c r="BS15" s="35">
        <v>1</v>
      </c>
      <c r="BT15" s="37"/>
      <c r="BU15" s="32">
        <f t="shared" si="6"/>
        <v>10</v>
      </c>
      <c r="BV15" s="36">
        <v>1</v>
      </c>
      <c r="BW15" s="35"/>
      <c r="BX15" s="35">
        <v>1</v>
      </c>
      <c r="BY15" s="35"/>
      <c r="BZ15" s="35">
        <v>1</v>
      </c>
      <c r="CA15" s="35"/>
      <c r="CB15" s="35">
        <v>1</v>
      </c>
      <c r="CC15" s="35"/>
      <c r="CD15" s="35">
        <v>1</v>
      </c>
      <c r="CE15" s="37"/>
      <c r="CF15" s="32">
        <f t="shared" si="7"/>
        <v>10</v>
      </c>
      <c r="CG15" s="36">
        <v>1</v>
      </c>
      <c r="CH15" s="35" t="s">
        <v>122</v>
      </c>
      <c r="CI15" s="35">
        <v>1</v>
      </c>
      <c r="CJ15" s="35" t="s">
        <v>122</v>
      </c>
      <c r="CK15" s="35">
        <v>1</v>
      </c>
      <c r="CL15" s="35" t="s">
        <v>122</v>
      </c>
      <c r="CM15" s="35">
        <v>1</v>
      </c>
      <c r="CN15" s="35" t="s">
        <v>122</v>
      </c>
      <c r="CO15" s="35">
        <v>1</v>
      </c>
      <c r="CP15" s="35" t="s">
        <v>122</v>
      </c>
      <c r="CQ15" s="35">
        <v>1</v>
      </c>
      <c r="CR15" s="35" t="s">
        <v>122</v>
      </c>
      <c r="CS15" s="35">
        <v>1</v>
      </c>
      <c r="CT15" s="35"/>
      <c r="CU15" s="35">
        <v>1</v>
      </c>
      <c r="CV15" s="35"/>
      <c r="CW15" s="35">
        <v>1</v>
      </c>
      <c r="CX15" s="35"/>
      <c r="CY15" s="35">
        <v>1</v>
      </c>
      <c r="CZ15" s="35"/>
      <c r="DA15" s="35">
        <v>1</v>
      </c>
      <c r="DB15" s="35"/>
      <c r="DC15" s="35">
        <v>1</v>
      </c>
      <c r="DD15" s="35"/>
      <c r="DE15" s="35">
        <v>0</v>
      </c>
      <c r="DF15" s="35" t="s">
        <v>123</v>
      </c>
      <c r="DG15" s="35">
        <v>1</v>
      </c>
      <c r="DH15" s="35"/>
      <c r="DI15" s="35">
        <v>1</v>
      </c>
      <c r="DJ15" s="35"/>
      <c r="DK15" s="35">
        <v>1</v>
      </c>
      <c r="DL15" s="35"/>
      <c r="DM15" s="35">
        <v>1</v>
      </c>
      <c r="DN15" s="35"/>
      <c r="DO15" s="35">
        <v>1</v>
      </c>
      <c r="DP15" s="37"/>
      <c r="DQ15" s="38">
        <f t="shared" si="8"/>
        <v>9.44</v>
      </c>
      <c r="DR15" s="36">
        <v>1</v>
      </c>
      <c r="DS15" s="35"/>
      <c r="DT15" s="35">
        <v>1</v>
      </c>
      <c r="DU15" s="35"/>
      <c r="DV15" s="35">
        <v>1</v>
      </c>
      <c r="DW15" s="35"/>
      <c r="DX15" s="35">
        <v>1</v>
      </c>
      <c r="DY15" s="35"/>
      <c r="DZ15" s="35">
        <v>1</v>
      </c>
      <c r="EA15" s="37"/>
      <c r="EB15" s="32">
        <f t="shared" si="9"/>
        <v>10</v>
      </c>
      <c r="EC15" s="27">
        <v>0.8</v>
      </c>
      <c r="ED15" s="27">
        <v>1</v>
      </c>
      <c r="EE15" s="27">
        <v>0.8</v>
      </c>
      <c r="EF15" s="27">
        <v>0.8</v>
      </c>
      <c r="EG15" s="27">
        <v>1</v>
      </c>
      <c r="EH15" s="27">
        <v>0.9</v>
      </c>
      <c r="EI15" s="27">
        <v>1</v>
      </c>
      <c r="EJ15" s="27">
        <v>1</v>
      </c>
      <c r="EK15" s="27">
        <v>1</v>
      </c>
      <c r="EL15" s="27">
        <v>1</v>
      </c>
      <c r="EM15" s="37">
        <v>9.4</v>
      </c>
      <c r="EN15" s="27">
        <v>1</v>
      </c>
      <c r="EO15" s="27">
        <v>1</v>
      </c>
      <c r="EP15" s="27">
        <v>0.8</v>
      </c>
      <c r="EQ15" s="27">
        <v>1</v>
      </c>
      <c r="ER15" s="27">
        <v>1</v>
      </c>
      <c r="ES15" s="27">
        <v>1</v>
      </c>
      <c r="ET15" s="37">
        <v>9.6</v>
      </c>
    </row>
    <row r="16" spans="1:151" ht="21" customHeight="1" x14ac:dyDescent="0.2">
      <c r="A16" s="64">
        <v>3</v>
      </c>
      <c r="B16" s="4" t="s">
        <v>141</v>
      </c>
      <c r="C16" s="27">
        <v>1</v>
      </c>
      <c r="D16" s="27">
        <v>0</v>
      </c>
      <c r="E16" s="27">
        <v>1</v>
      </c>
      <c r="F16" s="27">
        <v>0</v>
      </c>
      <c r="G16" s="30">
        <f>3/4</f>
        <v>0.75</v>
      </c>
      <c r="H16" s="27">
        <v>1</v>
      </c>
      <c r="I16" s="27">
        <v>1</v>
      </c>
      <c r="J16" s="28">
        <f t="shared" si="0"/>
        <v>6.79</v>
      </c>
      <c r="K16" s="45">
        <f>2/3</f>
        <v>0.66666666666666663</v>
      </c>
      <c r="L16" s="35" t="s">
        <v>113</v>
      </c>
      <c r="M16" s="46">
        <v>1</v>
      </c>
      <c r="N16" s="35" t="s">
        <v>114</v>
      </c>
      <c r="O16" s="46">
        <v>1</v>
      </c>
      <c r="P16" s="35" t="s">
        <v>107</v>
      </c>
      <c r="Q16" s="46">
        <v>1</v>
      </c>
      <c r="R16" s="47"/>
      <c r="S16" s="32">
        <f t="shared" si="1"/>
        <v>9.17</v>
      </c>
      <c r="T16" s="39">
        <f>2/3</f>
        <v>0.66666666666666663</v>
      </c>
      <c r="U16" s="40" t="s">
        <v>93</v>
      </c>
      <c r="V16" s="40">
        <f>3/5</f>
        <v>0.6</v>
      </c>
      <c r="W16" s="46" t="s">
        <v>129</v>
      </c>
      <c r="X16" s="40">
        <v>1</v>
      </c>
      <c r="Y16" s="40"/>
      <c r="Z16" s="40">
        <f>2/3</f>
        <v>0.66666666666666663</v>
      </c>
      <c r="AA16" s="37" t="s">
        <v>117</v>
      </c>
      <c r="AB16" s="32">
        <f t="shared" si="2"/>
        <v>7.33</v>
      </c>
      <c r="AC16" s="36">
        <v>0</v>
      </c>
      <c r="AD16" s="35" t="s">
        <v>118</v>
      </c>
      <c r="AE16" s="35">
        <v>0</v>
      </c>
      <c r="AF16" s="35" t="s">
        <v>118</v>
      </c>
      <c r="AG16" s="35">
        <v>0</v>
      </c>
      <c r="AH16" s="35" t="s">
        <v>118</v>
      </c>
      <c r="AI16" s="35">
        <v>0</v>
      </c>
      <c r="AJ16" s="35" t="s">
        <v>118</v>
      </c>
      <c r="AK16" s="35">
        <v>0</v>
      </c>
      <c r="AL16" s="35" t="s">
        <v>118</v>
      </c>
      <c r="AM16" s="31">
        <f t="shared" si="3"/>
        <v>0</v>
      </c>
      <c r="AN16" s="42">
        <v>0.5</v>
      </c>
      <c r="AO16" s="44" t="s">
        <v>119</v>
      </c>
      <c r="AP16" s="35">
        <v>1</v>
      </c>
      <c r="AQ16" s="35"/>
      <c r="AR16" s="35">
        <v>1</v>
      </c>
      <c r="AS16" s="35"/>
      <c r="AT16" s="35">
        <v>1</v>
      </c>
      <c r="AU16" s="35"/>
      <c r="AV16" s="35">
        <v>1</v>
      </c>
      <c r="AW16" s="37"/>
      <c r="AX16" s="31">
        <f t="shared" si="4"/>
        <v>9</v>
      </c>
      <c r="AY16" s="27">
        <v>1</v>
      </c>
      <c r="AZ16" s="27">
        <v>1</v>
      </c>
      <c r="BA16" s="27">
        <v>1</v>
      </c>
      <c r="BB16" s="27">
        <v>1</v>
      </c>
      <c r="BC16" s="27">
        <v>10</v>
      </c>
      <c r="BD16" s="36">
        <v>0</v>
      </c>
      <c r="BE16" s="35" t="s">
        <v>120</v>
      </c>
      <c r="BF16" s="35">
        <v>1</v>
      </c>
      <c r="BG16" s="35"/>
      <c r="BH16" s="35">
        <v>1</v>
      </c>
      <c r="BI16" s="35"/>
      <c r="BJ16" s="35">
        <f>1/6</f>
        <v>0.16666666666666666</v>
      </c>
      <c r="BK16" s="37" t="s">
        <v>121</v>
      </c>
      <c r="BL16" s="32">
        <f t="shared" si="5"/>
        <v>5.42</v>
      </c>
      <c r="BM16" s="36">
        <v>1</v>
      </c>
      <c r="BN16" s="35"/>
      <c r="BO16" s="35">
        <v>1</v>
      </c>
      <c r="BP16" s="35"/>
      <c r="BQ16" s="35">
        <v>1</v>
      </c>
      <c r="BR16" s="35"/>
      <c r="BS16" s="35">
        <v>1</v>
      </c>
      <c r="BT16" s="37"/>
      <c r="BU16" s="32">
        <f t="shared" si="6"/>
        <v>10</v>
      </c>
      <c r="BV16" s="36">
        <v>1</v>
      </c>
      <c r="BW16" s="35"/>
      <c r="BX16" s="35">
        <v>1</v>
      </c>
      <c r="BY16" s="35"/>
      <c r="BZ16" s="35">
        <v>1</v>
      </c>
      <c r="CA16" s="35"/>
      <c r="CB16" s="35">
        <v>1</v>
      </c>
      <c r="CC16" s="35"/>
      <c r="CD16" s="35">
        <v>1</v>
      </c>
      <c r="CE16" s="37"/>
      <c r="CF16" s="32">
        <f t="shared" si="7"/>
        <v>10</v>
      </c>
      <c r="CG16" s="36">
        <v>1</v>
      </c>
      <c r="CH16" s="35" t="s">
        <v>122</v>
      </c>
      <c r="CI16" s="35">
        <v>1</v>
      </c>
      <c r="CJ16" s="35" t="s">
        <v>122</v>
      </c>
      <c r="CK16" s="35">
        <v>1</v>
      </c>
      <c r="CL16" s="35" t="s">
        <v>122</v>
      </c>
      <c r="CM16" s="35">
        <v>1</v>
      </c>
      <c r="CN16" s="35" t="s">
        <v>122</v>
      </c>
      <c r="CO16" s="35">
        <v>1</v>
      </c>
      <c r="CP16" s="35" t="s">
        <v>122</v>
      </c>
      <c r="CQ16" s="35">
        <v>1</v>
      </c>
      <c r="CR16" s="35" t="s">
        <v>122</v>
      </c>
      <c r="CS16" s="35">
        <v>1</v>
      </c>
      <c r="CT16" s="35"/>
      <c r="CU16" s="35">
        <v>1</v>
      </c>
      <c r="CV16" s="35"/>
      <c r="CW16" s="35">
        <v>1</v>
      </c>
      <c r="CX16" s="35"/>
      <c r="CY16" s="35">
        <v>1</v>
      </c>
      <c r="CZ16" s="35"/>
      <c r="DA16" s="35">
        <v>1</v>
      </c>
      <c r="DB16" s="35"/>
      <c r="DC16" s="35">
        <v>1</v>
      </c>
      <c r="DD16" s="35"/>
      <c r="DE16" s="35">
        <v>0</v>
      </c>
      <c r="DF16" s="35" t="s">
        <v>123</v>
      </c>
      <c r="DG16" s="35">
        <v>1</v>
      </c>
      <c r="DH16" s="35"/>
      <c r="DI16" s="35">
        <v>1</v>
      </c>
      <c r="DJ16" s="35"/>
      <c r="DK16" s="35">
        <v>1</v>
      </c>
      <c r="DL16" s="35"/>
      <c r="DM16" s="35">
        <v>1</v>
      </c>
      <c r="DN16" s="35"/>
      <c r="DO16" s="35">
        <v>1</v>
      </c>
      <c r="DP16" s="37"/>
      <c r="DQ16" s="38">
        <f t="shared" si="8"/>
        <v>9.44</v>
      </c>
      <c r="DR16" s="36">
        <v>1</v>
      </c>
      <c r="DS16" s="35"/>
      <c r="DT16" s="35">
        <v>1</v>
      </c>
      <c r="DU16" s="35"/>
      <c r="DV16" s="35">
        <v>1</v>
      </c>
      <c r="DW16" s="35"/>
      <c r="DX16" s="35">
        <v>1</v>
      </c>
      <c r="DY16" s="35"/>
      <c r="DZ16" s="35">
        <v>1</v>
      </c>
      <c r="EA16" s="37"/>
      <c r="EB16" s="32">
        <f t="shared" si="9"/>
        <v>10</v>
      </c>
      <c r="EC16" s="27">
        <v>0.8</v>
      </c>
      <c r="ED16" s="27">
        <v>1</v>
      </c>
      <c r="EE16" s="27">
        <v>0.8</v>
      </c>
      <c r="EF16" s="27">
        <v>0.8</v>
      </c>
      <c r="EG16" s="27">
        <v>1</v>
      </c>
      <c r="EH16" s="27">
        <v>0.9</v>
      </c>
      <c r="EI16" s="27">
        <v>1</v>
      </c>
      <c r="EJ16" s="27">
        <v>1</v>
      </c>
      <c r="EK16" s="27">
        <v>1</v>
      </c>
      <c r="EL16" s="27">
        <v>1</v>
      </c>
      <c r="EM16" s="37">
        <v>9.4</v>
      </c>
      <c r="EN16" s="27">
        <v>1</v>
      </c>
      <c r="EO16" s="27">
        <v>1</v>
      </c>
      <c r="EP16" s="27">
        <v>0.8</v>
      </c>
      <c r="EQ16" s="27">
        <v>1</v>
      </c>
      <c r="ER16" s="27">
        <v>1</v>
      </c>
      <c r="ES16" s="27">
        <v>1</v>
      </c>
      <c r="ET16" s="37">
        <v>9.6</v>
      </c>
    </row>
    <row r="17" spans="1:150" ht="21" customHeight="1" thickBot="1" x14ac:dyDescent="0.25">
      <c r="A17" s="64">
        <v>3</v>
      </c>
      <c r="B17" s="4" t="s">
        <v>23</v>
      </c>
      <c r="C17" s="48">
        <v>1</v>
      </c>
      <c r="D17" s="48">
        <v>0</v>
      </c>
      <c r="E17" s="48">
        <v>1</v>
      </c>
      <c r="F17" s="48">
        <v>0</v>
      </c>
      <c r="G17" s="48">
        <f>3/4</f>
        <v>0.75</v>
      </c>
      <c r="H17" s="48">
        <v>1</v>
      </c>
      <c r="I17" s="48">
        <v>1</v>
      </c>
      <c r="J17" s="48">
        <f t="shared" si="0"/>
        <v>6.79</v>
      </c>
      <c r="K17" s="49">
        <f>2/3</f>
        <v>0.66666666666666663</v>
      </c>
      <c r="L17" s="50" t="s">
        <v>113</v>
      </c>
      <c r="M17" s="48">
        <v>1</v>
      </c>
      <c r="N17" s="50" t="s">
        <v>114</v>
      </c>
      <c r="O17" s="48">
        <v>1</v>
      </c>
      <c r="P17" s="35" t="s">
        <v>107</v>
      </c>
      <c r="Q17" s="48">
        <v>1</v>
      </c>
      <c r="R17" s="51"/>
      <c r="S17" s="32">
        <f t="shared" si="1"/>
        <v>9.17</v>
      </c>
      <c r="T17" s="52">
        <f>2/3</f>
        <v>0.66666666666666663</v>
      </c>
      <c r="U17" s="53" t="s">
        <v>93</v>
      </c>
      <c r="V17" s="53">
        <f>3/5</f>
        <v>0.6</v>
      </c>
      <c r="W17" s="46" t="s">
        <v>129</v>
      </c>
      <c r="X17" s="53">
        <v>1</v>
      </c>
      <c r="Y17" s="53"/>
      <c r="Z17" s="53">
        <f>2/3</f>
        <v>0.66666666666666663</v>
      </c>
      <c r="AA17" s="54" t="s">
        <v>117</v>
      </c>
      <c r="AB17" s="32">
        <f t="shared" si="2"/>
        <v>7.33</v>
      </c>
      <c r="AC17" s="55">
        <v>0</v>
      </c>
      <c r="AD17" s="35" t="s">
        <v>118</v>
      </c>
      <c r="AE17" s="50">
        <v>0</v>
      </c>
      <c r="AF17" s="35" t="s">
        <v>118</v>
      </c>
      <c r="AG17" s="50">
        <v>0</v>
      </c>
      <c r="AH17" s="35" t="s">
        <v>118</v>
      </c>
      <c r="AI17" s="50">
        <v>0</v>
      </c>
      <c r="AJ17" s="35" t="s">
        <v>118</v>
      </c>
      <c r="AK17" s="50">
        <v>0</v>
      </c>
      <c r="AL17" s="35" t="s">
        <v>118</v>
      </c>
      <c r="AM17" s="31">
        <f t="shared" si="3"/>
        <v>0</v>
      </c>
      <c r="AN17" s="56">
        <v>0.5</v>
      </c>
      <c r="AO17" s="57" t="s">
        <v>119</v>
      </c>
      <c r="AP17" s="50">
        <v>1</v>
      </c>
      <c r="AQ17" s="50"/>
      <c r="AR17" s="50">
        <v>1</v>
      </c>
      <c r="AS17" s="50"/>
      <c r="AT17" s="50">
        <v>1</v>
      </c>
      <c r="AU17" s="50"/>
      <c r="AV17" s="50">
        <v>1</v>
      </c>
      <c r="AW17" s="54"/>
      <c r="AX17" s="31">
        <f t="shared" si="4"/>
        <v>9</v>
      </c>
      <c r="AY17" s="50">
        <v>1</v>
      </c>
      <c r="AZ17" s="50">
        <v>1</v>
      </c>
      <c r="BA17" s="50">
        <v>1</v>
      </c>
      <c r="BB17" s="50">
        <v>1</v>
      </c>
      <c r="BC17" s="50">
        <v>10</v>
      </c>
      <c r="BD17" s="55">
        <v>0</v>
      </c>
      <c r="BE17" s="50" t="s">
        <v>120</v>
      </c>
      <c r="BF17" s="50">
        <v>1</v>
      </c>
      <c r="BG17" s="50"/>
      <c r="BH17" s="50">
        <v>1</v>
      </c>
      <c r="BI17" s="50"/>
      <c r="BJ17" s="50">
        <f>1/6</f>
        <v>0.16666666666666666</v>
      </c>
      <c r="BK17" s="54" t="s">
        <v>142</v>
      </c>
      <c r="BL17" s="32">
        <f t="shared" si="5"/>
        <v>5.42</v>
      </c>
      <c r="BM17" s="55">
        <v>1</v>
      </c>
      <c r="BN17" s="50"/>
      <c r="BO17" s="50">
        <v>1</v>
      </c>
      <c r="BP17" s="50"/>
      <c r="BQ17" s="50">
        <v>1</v>
      </c>
      <c r="BR17" s="50"/>
      <c r="BS17" s="50">
        <v>1</v>
      </c>
      <c r="BT17" s="54"/>
      <c r="BU17" s="32">
        <f t="shared" si="6"/>
        <v>10</v>
      </c>
      <c r="BV17" s="55">
        <v>1</v>
      </c>
      <c r="BW17" s="50"/>
      <c r="BX17" s="50">
        <v>1</v>
      </c>
      <c r="BY17" s="50"/>
      <c r="BZ17" s="50">
        <v>1</v>
      </c>
      <c r="CA17" s="50"/>
      <c r="CB17" s="50">
        <v>1</v>
      </c>
      <c r="CC17" s="50"/>
      <c r="CD17" s="50">
        <v>1</v>
      </c>
      <c r="CE17" s="54"/>
      <c r="CF17" s="32">
        <f t="shared" si="7"/>
        <v>10</v>
      </c>
      <c r="CG17" s="55">
        <v>1</v>
      </c>
      <c r="CH17" s="50" t="s">
        <v>122</v>
      </c>
      <c r="CI17" s="50">
        <v>1</v>
      </c>
      <c r="CJ17" s="50" t="s">
        <v>122</v>
      </c>
      <c r="CK17" s="50">
        <v>1</v>
      </c>
      <c r="CL17" s="50" t="s">
        <v>122</v>
      </c>
      <c r="CM17" s="50">
        <v>1</v>
      </c>
      <c r="CN17" s="50" t="s">
        <v>122</v>
      </c>
      <c r="CO17" s="50">
        <v>1</v>
      </c>
      <c r="CP17" s="50" t="s">
        <v>122</v>
      </c>
      <c r="CQ17" s="50">
        <v>1</v>
      </c>
      <c r="CR17" s="50" t="s">
        <v>122</v>
      </c>
      <c r="CS17" s="50">
        <v>1</v>
      </c>
      <c r="CT17" s="50"/>
      <c r="CU17" s="50">
        <v>1</v>
      </c>
      <c r="CV17" s="50"/>
      <c r="CW17" s="50">
        <v>1</v>
      </c>
      <c r="CX17" s="50"/>
      <c r="CY17" s="50">
        <v>1</v>
      </c>
      <c r="CZ17" s="50"/>
      <c r="DA17" s="50">
        <v>1</v>
      </c>
      <c r="DB17" s="50"/>
      <c r="DC17" s="50">
        <v>1</v>
      </c>
      <c r="DD17" s="50"/>
      <c r="DE17" s="50">
        <v>0</v>
      </c>
      <c r="DF17" s="50" t="s">
        <v>123</v>
      </c>
      <c r="DG17" s="50">
        <v>1</v>
      </c>
      <c r="DH17" s="50"/>
      <c r="DI17" s="50">
        <v>1</v>
      </c>
      <c r="DJ17" s="50"/>
      <c r="DK17" s="50">
        <v>1</v>
      </c>
      <c r="DL17" s="50"/>
      <c r="DM17" s="50">
        <v>1</v>
      </c>
      <c r="DN17" s="50"/>
      <c r="DO17" s="50">
        <v>1</v>
      </c>
      <c r="DP17" s="54"/>
      <c r="DQ17" s="38">
        <f t="shared" si="8"/>
        <v>9.44</v>
      </c>
      <c r="DR17" s="55">
        <v>1</v>
      </c>
      <c r="DS17" s="50"/>
      <c r="DT17" s="50">
        <v>1</v>
      </c>
      <c r="DU17" s="50"/>
      <c r="DV17" s="50">
        <v>1</v>
      </c>
      <c r="DW17" s="50"/>
      <c r="DX17" s="50">
        <v>1</v>
      </c>
      <c r="DY17" s="50"/>
      <c r="DZ17" s="50">
        <v>1</v>
      </c>
      <c r="EA17" s="54"/>
      <c r="EB17" s="32">
        <f t="shared" si="9"/>
        <v>10</v>
      </c>
      <c r="EC17" s="27">
        <v>0.8</v>
      </c>
      <c r="ED17" s="27">
        <v>1</v>
      </c>
      <c r="EE17" s="27">
        <v>0.8</v>
      </c>
      <c r="EF17" s="27">
        <v>0.8</v>
      </c>
      <c r="EG17" s="27">
        <v>1</v>
      </c>
      <c r="EH17" s="27">
        <v>0.9</v>
      </c>
      <c r="EI17" s="27">
        <v>1</v>
      </c>
      <c r="EJ17" s="27">
        <v>1</v>
      </c>
      <c r="EK17" s="27">
        <v>1</v>
      </c>
      <c r="EL17" s="27">
        <v>1</v>
      </c>
      <c r="EM17" s="37">
        <v>9.4</v>
      </c>
      <c r="EN17" s="27">
        <v>1</v>
      </c>
      <c r="EO17" s="27">
        <v>1</v>
      </c>
      <c r="EP17" s="27">
        <v>0.8</v>
      </c>
      <c r="EQ17" s="27">
        <v>1</v>
      </c>
      <c r="ER17" s="27">
        <v>1</v>
      </c>
      <c r="ES17" s="27">
        <v>1</v>
      </c>
      <c r="ET17" s="37">
        <v>9.6</v>
      </c>
    </row>
  </sheetData>
  <mergeCells count="14">
    <mergeCell ref="EN1:EU1"/>
    <mergeCell ref="A1:B1"/>
    <mergeCell ref="BD1:BK1"/>
    <mergeCell ref="BM1:BT1"/>
    <mergeCell ref="BV1:CE1"/>
    <mergeCell ref="CG1:DP1"/>
    <mergeCell ref="DR1:EA1"/>
    <mergeCell ref="EC1:EM1"/>
    <mergeCell ref="C1:J1"/>
    <mergeCell ref="K1:S1"/>
    <mergeCell ref="T1:AA1"/>
    <mergeCell ref="AC1:AL1"/>
    <mergeCell ref="AN1:AW1"/>
    <mergeCell ref="AY1:BC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Detalle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2019-11-15T22:18:43Z</dcterms:created>
  <dcterms:modified xsi:type="dcterms:W3CDTF">2020-01-06T04:30:36Z</dcterms:modified>
</cp:coreProperties>
</file>